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1-PROYECTOS PARTICULARES\3-FORMATOS PROY. PARTICULARES DIST\FORMATOS PROY PARTICULARES 2025\"/>
    </mc:Choice>
  </mc:AlternateContent>
  <xr:revisionPtr revIDLastSave="0" documentId="13_ncr:1_{26F53B59-057C-4C18-BE86-D8A296933A5E}" xr6:coauthVersionLast="47" xr6:coauthVersionMax="47" xr10:uidLastSave="{00000000-0000-0000-0000-000000000000}"/>
  <bookViews>
    <workbookView xWindow="-120" yWindow="-120" windowWidth="29040" windowHeight="15840" xr2:uid="{A5E57F5B-A784-4931-B336-8BBA5A7B0AF7}"/>
  </bookViews>
  <sheets>
    <sheet name="DETERMINACIÓN DE LA DEMANDA" sheetId="1" r:id="rId1"/>
    <sheet name="BASE DE DATOS" sheetId="2" r:id="rId2"/>
  </sheets>
  <definedNames>
    <definedName name="_xlnm.Print_Area" localSheetId="0">'DETERMINACIÓN DE LA DEMANDA'!$A$1:$I$86</definedName>
    <definedName name="FACTOR_DIVERSIDAD">'BASE DE DATOS'!$L$11:$L$110</definedName>
    <definedName name="NÚMERO_USUARIOS">'BASE DE DATOS'!$K$11:$K$110</definedName>
    <definedName name="TIPO_USUARIO">Tabla1[TIPO_USUARIO]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E43" i="1"/>
  <c r="G43" i="1" s="1"/>
  <c r="I43" i="1" s="1"/>
  <c r="E44" i="1"/>
  <c r="G44" i="1" s="1"/>
  <c r="I44" i="1" s="1"/>
  <c r="E45" i="1"/>
  <c r="G45" i="1" s="1"/>
  <c r="I45" i="1" s="1"/>
  <c r="E46" i="1"/>
  <c r="G46" i="1" s="1"/>
  <c r="I46" i="1" s="1"/>
  <c r="E76" i="1" l="1"/>
  <c r="E12" i="1"/>
  <c r="E28" i="1"/>
  <c r="G28" i="1" s="1"/>
  <c r="I28" i="1" s="1"/>
  <c r="E29" i="1"/>
  <c r="G29" i="1" s="1"/>
  <c r="I29" i="1" s="1"/>
  <c r="E30" i="1"/>
  <c r="G30" i="1" s="1"/>
  <c r="I30" i="1" s="1"/>
  <c r="E31" i="1"/>
  <c r="G31" i="1" s="1"/>
  <c r="I31" i="1" s="1"/>
  <c r="E32" i="1"/>
  <c r="G32" i="1" s="1"/>
  <c r="I32" i="1" s="1"/>
  <c r="E33" i="1"/>
  <c r="G33" i="1" s="1"/>
  <c r="I33" i="1" s="1"/>
  <c r="E34" i="1"/>
  <c r="G34" i="1" s="1"/>
  <c r="I34" i="1" s="1"/>
  <c r="E35" i="1"/>
  <c r="G35" i="1" s="1"/>
  <c r="I35" i="1" s="1"/>
  <c r="E36" i="1"/>
  <c r="G36" i="1" s="1"/>
  <c r="I36" i="1" s="1"/>
  <c r="E37" i="1"/>
  <c r="G37" i="1" s="1"/>
  <c r="I37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I12" i="1" l="1"/>
  <c r="E52" i="1" l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1" i="1"/>
  <c r="G51" i="1" s="1"/>
  <c r="I51" i="1" s="1"/>
  <c r="E50" i="1"/>
  <c r="G50" i="1" s="1"/>
  <c r="I50" i="1" s="1"/>
  <c r="E19" i="1"/>
  <c r="G19" i="1" s="1"/>
  <c r="I19" i="1" s="1"/>
  <c r="I59" i="1" l="1"/>
  <c r="E72" i="1" s="1"/>
  <c r="G59" i="1"/>
  <c r="E59" i="1"/>
  <c r="E69" i="1"/>
  <c r="E77" i="1"/>
  <c r="E27" i="1"/>
  <c r="G27" i="1" s="1"/>
  <c r="I27" i="1" s="1"/>
  <c r="E26" i="1"/>
  <c r="G26" i="1" s="1"/>
  <c r="I26" i="1" s="1"/>
  <c r="E25" i="1"/>
  <c r="G25" i="1" s="1"/>
  <c r="I25" i="1" s="1"/>
  <c r="E24" i="1"/>
  <c r="G24" i="1" s="1"/>
  <c r="I24" i="1" s="1"/>
  <c r="E23" i="1"/>
  <c r="G23" i="1" s="1"/>
  <c r="I23" i="1" s="1"/>
  <c r="E22" i="1"/>
  <c r="G22" i="1" s="1"/>
  <c r="I22" i="1" s="1"/>
  <c r="E21" i="1"/>
  <c r="E20" i="1"/>
  <c r="G20" i="1" s="1"/>
  <c r="I20" i="1" s="1"/>
  <c r="G21" i="1" l="1"/>
  <c r="E47" i="1"/>
  <c r="E74" i="1"/>
  <c r="I21" i="1" l="1"/>
  <c r="I47" i="1" s="1"/>
  <c r="E61" i="1" l="1"/>
  <c r="E64" i="1" s="1"/>
  <c r="E7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</author>
    <author>Javier Hernan Iturralde Alban</author>
  </authors>
  <commentList>
    <comment ref="B12" authorId="0" shapeId="0" xr:uid="{CC4CB0ED-759D-46B0-8BCC-E7968D1CEDF1}">
      <text>
        <r>
          <rPr>
            <b/>
            <sz val="9"/>
            <color indexed="81"/>
            <rFont val="Tahoma"/>
            <family val="2"/>
          </rPr>
          <t>Seleccione el tipo de usuario</t>
        </r>
      </text>
    </comment>
    <comment ref="E79" authorId="1" shapeId="0" xr:uid="{8339BDED-3B09-401F-9B1C-D67EE4A03158}">
      <text>
        <r>
          <rPr>
            <sz val="9"/>
            <color indexed="81"/>
            <rFont val="Tahoma"/>
            <family val="2"/>
          </rPr>
          <t xml:space="preserve">El traf. Recomendado, será de capacidad normalizada al inmediato inferior 
</t>
        </r>
      </text>
    </comment>
  </commentList>
</comments>
</file>

<file path=xl/sharedStrings.xml><?xml version="1.0" encoding="utf-8"?>
<sst xmlns="http://schemas.openxmlformats.org/spreadsheetml/2006/main" count="570" uniqueCount="512">
  <si>
    <t>RESIDENCIAL - URBAINIZACION - LOTIZACION - CJTO HABITACIONAL</t>
  </si>
  <si>
    <t>B</t>
  </si>
  <si>
    <t>CANTIDAD</t>
  </si>
  <si>
    <t>Licuadora</t>
  </si>
  <si>
    <t>Refrigeradora</t>
  </si>
  <si>
    <t>Lavadora</t>
  </si>
  <si>
    <t>A</t>
  </si>
  <si>
    <t>RESIDENCIAL - PUNTUAL</t>
  </si>
  <si>
    <t>C</t>
  </si>
  <si>
    <t>RESIDENCIAL COMERCIAL</t>
  </si>
  <si>
    <t>D</t>
  </si>
  <si>
    <t>COMERCIAL</t>
  </si>
  <si>
    <t>TIPO_USUARIO</t>
  </si>
  <si>
    <t>CARACTERÍSTICA</t>
  </si>
  <si>
    <t>NÚMERO DE LUMINARIAS</t>
  </si>
  <si>
    <t>FACTOR DE POTENCIA DE LAS LUMINARIAS</t>
  </si>
  <si>
    <t>DEMANDA DE ALUMBRADO PÚBLICO [kVA]</t>
  </si>
  <si>
    <t>DEMANDA MÁXIMA UNITARIA (DMU) [kW]</t>
  </si>
  <si>
    <t>FACTOR DE POTENCIA (FP)</t>
  </si>
  <si>
    <t>NÚMERO DE AÑOS DE PROYECCIÓN (n)</t>
  </si>
  <si>
    <t>NÚMERO DE USUARIOS (N)</t>
  </si>
  <si>
    <t>FACTOR DE DIVERSIDAD (FD)</t>
  </si>
  <si>
    <t xml:space="preserve">DEMANDA DE DISEÑO (DD) [kVA] </t>
  </si>
  <si>
    <t>TRANSFORMADOR RECOMENDADO [kVA]</t>
  </si>
  <si>
    <t>DEMANDAS DIVERSIFICADAS PROYECTADAS</t>
  </si>
  <si>
    <t>NÚMERO DE USUARIOS</t>
  </si>
  <si>
    <t>FACTOR DE DIVERSIDAD</t>
  </si>
  <si>
    <t>DEMANDA DIVERSIFICADA POR CATEGORIA</t>
  </si>
  <si>
    <t>NÚMERO_USUARIOS</t>
  </si>
  <si>
    <t>FACTOR_DIVERSIDAD</t>
  </si>
  <si>
    <t>NÚMERO DE CARGAS ESPECIALES</t>
  </si>
  <si>
    <t>FACTOR DE POTENCIA DE LAS CARGAS ESPECIALES</t>
  </si>
  <si>
    <t>DEMANDA DE CARGAS ESPECIALES [kVA]</t>
  </si>
  <si>
    <t>Pn 
[W]</t>
  </si>
  <si>
    <t>CI 
[W]</t>
  </si>
  <si>
    <t>FFUn 
[%]</t>
  </si>
  <si>
    <t>CIR 
[W]</t>
  </si>
  <si>
    <t>FSn 
[%]</t>
  </si>
  <si>
    <t>DMU 
[W]</t>
  </si>
  <si>
    <t>EQUIPOS ELÉCTRICOS</t>
  </si>
  <si>
    <t>DESCRIPCIÓN</t>
  </si>
  <si>
    <t>PROYECTISTA:</t>
  </si>
  <si>
    <t>ING. NOMBRES APELLIDOS</t>
  </si>
  <si>
    <t>BARRIO:</t>
  </si>
  <si>
    <t>PARROQUIA:</t>
  </si>
  <si>
    <t>CANTÓN:</t>
  </si>
  <si>
    <t>DIRECCIÓN:</t>
  </si>
  <si>
    <t xml:space="preserve">NÚMERO DE CIRCUITO: </t>
  </si>
  <si>
    <t>TIPO DE USUARIO:</t>
  </si>
  <si>
    <t>ANEXO 4.1</t>
  </si>
  <si>
    <t>ÍTEM</t>
  </si>
  <si>
    <t>NOMBRE DEL CANTÓN DEL PROYECTO COMO SE ENCUENTRA EN LA FACTIBILIDAD DE SERVICIO</t>
  </si>
  <si>
    <t>NOMBRE DE LA PARROQUIA DEL PROYECTO COMO SE ENCUENTRA EN LA FACTIBILIDAD DE SERVICIO</t>
  </si>
  <si>
    <t>NOMBRE DEL BARRIO DEL PROYECTO COMO SE ENCUENTRA EN LA FACTIBILIDAD DE SERVICIO</t>
  </si>
  <si>
    <t>DIRECCIÓN DEL PROYECTO COMO SE ENCUENTRA EN LA FACTIBILIDAD DE SERVICIO</t>
  </si>
  <si>
    <t>NÚMERO DEL CIRCUITO DEL PROYECTO</t>
  </si>
  <si>
    <t xml:space="preserve"> CARGAS NORMALES</t>
  </si>
  <si>
    <t>CARGAS ESPECIALES</t>
  </si>
  <si>
    <t>TOTAL CARGAS NORMALES</t>
  </si>
  <si>
    <t>TOTAL CARGAS ESPECIALES</t>
  </si>
  <si>
    <t xml:space="preserve">POTENCIA DE LAS LUMINARIAS [W] </t>
  </si>
  <si>
    <t>DEMANDA MAX. DE LAS CARGAS ESPECIALES [W]</t>
  </si>
  <si>
    <t>ESTE ES UN EJEMPLO - EL PROYECTISTA JUSTIFICARÁ LA DEMANDA DE DISEÑO</t>
  </si>
  <si>
    <t>Proyectista: Ing. AAAAAAAAA BBBBBBBBB CCCCCCCC</t>
  </si>
  <si>
    <t>Licencia Profesional y /o Registro SENESCYT XXXX-XX-XXXXXXX</t>
  </si>
  <si>
    <t>Cliente: Sr. AAAAAAAAAAA BBBBBBBBBB  (CC: 1234567890)</t>
  </si>
  <si>
    <t>Estoy de acuerdo con la demanda de diseño indicada por el proyectista</t>
  </si>
  <si>
    <t>Firma</t>
  </si>
  <si>
    <t>NOTA 1: EL PROYECTISTA ADQUIRIRÁ EL TRANSFORMADOR UNA VEZ APROBADO EL ESTUDIO DE DEMANDA POR CUANTO PUEDE HABER MODIFICACIONES U OBSERVACIONES POR PARTE DE ELEPCOSA</t>
  </si>
  <si>
    <t xml:space="preserve">                                                                                    </t>
  </si>
  <si>
    <t>DEMANDA DIVERSIFICADA:</t>
  </si>
  <si>
    <t>No. DE USUARIOS:</t>
  </si>
  <si>
    <t>A-1</t>
  </si>
  <si>
    <t>A-0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</si>
  <si>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</si>
  <si>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</si>
  <si>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</si>
  <si>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</si>
  <si>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</si>
  <si>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</si>
  <si>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</si>
  <si>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</si>
  <si>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</si>
  <si>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</si>
  <si>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</si>
  <si>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</si>
  <si>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</si>
  <si>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</si>
  <si>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</si>
  <si>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</si>
  <si>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</si>
  <si>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</si>
  <si>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</si>
  <si>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A-21</t>
  </si>
  <si>
    <t>A-22</t>
  </si>
  <si>
    <t>A-23</t>
  </si>
  <si>
    <t>A-24</t>
  </si>
  <si>
    <t>A-25</t>
  </si>
  <si>
    <t>A-26</t>
  </si>
  <si>
    <t>A-27</t>
  </si>
  <si>
    <t>A-28</t>
  </si>
  <si>
    <t>A-29</t>
  </si>
  <si>
    <t>A-30</t>
  </si>
  <si>
    <t>A-31</t>
  </si>
  <si>
    <t>A-32</t>
  </si>
  <si>
    <t>A-33</t>
  </si>
  <si>
    <t>A-34</t>
  </si>
  <si>
    <t>A-35</t>
  </si>
  <si>
    <t>A-36</t>
  </si>
  <si>
    <t>A-37</t>
  </si>
  <si>
    <t>A-38</t>
  </si>
  <si>
    <t>A-39</t>
  </si>
  <si>
    <t>A-40</t>
  </si>
  <si>
    <t>A-41</t>
  </si>
  <si>
    <t>A-42</t>
  </si>
  <si>
    <t>A-43</t>
  </si>
  <si>
    <t>A-44</t>
  </si>
  <si>
    <t>A-45</t>
  </si>
  <si>
    <t>A-46</t>
  </si>
  <si>
    <t>A-47</t>
  </si>
  <si>
    <t>A-48</t>
  </si>
  <si>
    <t>A-49</t>
  </si>
  <si>
    <t>A-50</t>
  </si>
  <si>
    <t>A-51</t>
  </si>
  <si>
    <t>A-52</t>
  </si>
  <si>
    <t>A-53</t>
  </si>
  <si>
    <t>A-54</t>
  </si>
  <si>
    <t>A-55</t>
  </si>
  <si>
    <t>A-56</t>
  </si>
  <si>
    <t>A-57</t>
  </si>
  <si>
    <t>A-58</t>
  </si>
  <si>
    <t>A-59</t>
  </si>
  <si>
    <t>A-60</t>
  </si>
  <si>
    <t>A-61</t>
  </si>
  <si>
    <t>A-62</t>
  </si>
  <si>
    <t>A-63</t>
  </si>
  <si>
    <t>A-64</t>
  </si>
  <si>
    <t>A-65</t>
  </si>
  <si>
    <t>A-66</t>
  </si>
  <si>
    <t>A-67</t>
  </si>
  <si>
    <t>A-68</t>
  </si>
  <si>
    <t>A-69</t>
  </si>
  <si>
    <t>A-70</t>
  </si>
  <si>
    <t>A-71</t>
  </si>
  <si>
    <t>A-72</t>
  </si>
  <si>
    <t>A-73</t>
  </si>
  <si>
    <t>A-74</t>
  </si>
  <si>
    <t>A-75</t>
  </si>
  <si>
    <t>A-76</t>
  </si>
  <si>
    <t>A-77</t>
  </si>
  <si>
    <t>A-78</t>
  </si>
  <si>
    <t>A-79</t>
  </si>
  <si>
    <t>A-80</t>
  </si>
  <si>
    <t>A-81</t>
  </si>
  <si>
    <t>A-82</t>
  </si>
  <si>
    <t>A-83</t>
  </si>
  <si>
    <t>A-84</t>
  </si>
  <si>
    <t>A-85</t>
  </si>
  <si>
    <t>A-86</t>
  </si>
  <si>
    <t>A-87</t>
  </si>
  <si>
    <t>A-88</t>
  </si>
  <si>
    <t>A-89</t>
  </si>
  <si>
    <t>A-90</t>
  </si>
  <si>
    <t>A-91</t>
  </si>
  <si>
    <t>A-92</t>
  </si>
  <si>
    <t>A-93</t>
  </si>
  <si>
    <t>A-94</t>
  </si>
  <si>
    <t>A-95</t>
  </si>
  <si>
    <t>A-96</t>
  </si>
  <si>
    <t>A-97</t>
  </si>
  <si>
    <t>A-98</t>
  </si>
  <si>
    <t>A-99</t>
  </si>
  <si>
    <t>A-100</t>
  </si>
  <si>
    <t>B-0</t>
  </si>
  <si>
    <t>B-1</t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</si>
  <si>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</si>
  <si>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</si>
  <si>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</si>
  <si>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</si>
  <si>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</si>
  <si>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</si>
  <si>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</si>
  <si>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</si>
  <si>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</si>
  <si>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</si>
  <si>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B-12</t>
  </si>
  <si>
    <t>B-13</t>
  </si>
  <si>
    <t>B-14</t>
  </si>
  <si>
    <t>B-15</t>
  </si>
  <si>
    <t>B-16</t>
  </si>
  <si>
    <t>B-17</t>
  </si>
  <si>
    <t>B-18</t>
  </si>
  <si>
    <t>B-19</t>
  </si>
  <si>
    <t>B-20</t>
  </si>
  <si>
    <t>B-21</t>
  </si>
  <si>
    <t>B-22</t>
  </si>
  <si>
    <t>B-23</t>
  </si>
  <si>
    <t>B-24</t>
  </si>
  <si>
    <t>B-25</t>
  </si>
  <si>
    <t>B-26</t>
  </si>
  <si>
    <t>B-27</t>
  </si>
  <si>
    <t>B-28</t>
  </si>
  <si>
    <t>B-29</t>
  </si>
  <si>
    <t>B-30</t>
  </si>
  <si>
    <t>B-31</t>
  </si>
  <si>
    <t>B-32</t>
  </si>
  <si>
    <t>B-33</t>
  </si>
  <si>
    <t>B-34</t>
  </si>
  <si>
    <t>C-0</t>
  </si>
  <si>
    <t>C-1</t>
  </si>
  <si>
    <t>C-2</t>
  </si>
  <si>
    <t>C-3</t>
  </si>
  <si>
    <t>C-4</t>
  </si>
  <si>
    <t>C-5</t>
  </si>
  <si>
    <t>C-6</t>
  </si>
  <si>
    <t>C-7</t>
  </si>
  <si>
    <t>C-8</t>
  </si>
  <si>
    <t>C-9</t>
  </si>
  <si>
    <t>C-10</t>
  </si>
  <si>
    <t>C-11</t>
  </si>
  <si>
    <t>C-12</t>
  </si>
  <si>
    <t>C-13</t>
  </si>
  <si>
    <t>C-14</t>
  </si>
  <si>
    <t>C-15</t>
  </si>
  <si>
    <t>C-16</t>
  </si>
  <si>
    <t>C-17</t>
  </si>
  <si>
    <t>C-18</t>
  </si>
  <si>
    <t>C-19</t>
  </si>
  <si>
    <t>C-20</t>
  </si>
  <si>
    <t>C-21</t>
  </si>
  <si>
    <t>C-22</t>
  </si>
  <si>
    <t>C-23</t>
  </si>
  <si>
    <t>C-24</t>
  </si>
  <si>
    <t>C-25</t>
  </si>
  <si>
    <t>C-26</t>
  </si>
  <si>
    <t>C-27</t>
  </si>
  <si>
    <t>C-28</t>
  </si>
  <si>
    <t>C-29</t>
  </si>
  <si>
    <t>C-30</t>
  </si>
  <si>
    <t>C-31</t>
  </si>
  <si>
    <t>C-32</t>
  </si>
  <si>
    <t>C-33</t>
  </si>
  <si>
    <t>C-34</t>
  </si>
  <si>
    <t>D-0</t>
  </si>
  <si>
    <t>D-1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</si>
  <si>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</si>
  <si>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</si>
  <si>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</si>
  <si>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</si>
  <si>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</si>
  <si>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</si>
  <si>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</si>
  <si>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</si>
  <si>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</si>
  <si>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D-11</t>
  </si>
  <si>
    <t>D-12</t>
  </si>
  <si>
    <t>D-13</t>
  </si>
  <si>
    <t>D-14</t>
  </si>
  <si>
    <t>D-15</t>
  </si>
  <si>
    <t>D-16</t>
  </si>
  <si>
    <t>D-17</t>
  </si>
  <si>
    <t>D-18</t>
  </si>
  <si>
    <t>D-19</t>
  </si>
  <si>
    <t>D-20</t>
  </si>
  <si>
    <t>D-21</t>
  </si>
  <si>
    <t>D-22</t>
  </si>
  <si>
    <t>D-23</t>
  </si>
  <si>
    <t>D-24</t>
  </si>
  <si>
    <t>D-25</t>
  </si>
  <si>
    <t>D-26</t>
  </si>
  <si>
    <t>D-27</t>
  </si>
  <si>
    <t>D-28</t>
  </si>
  <si>
    <t>D-29</t>
  </si>
  <si>
    <t>D-30</t>
  </si>
  <si>
    <t>D-31</t>
  </si>
  <si>
    <t>D-32</t>
  </si>
  <si>
    <t>D-33</t>
  </si>
  <si>
    <t>D-34</t>
  </si>
  <si>
    <t>B-35</t>
  </si>
  <si>
    <t>C-35</t>
  </si>
  <si>
    <t>D-35</t>
  </si>
  <si>
    <t>B-36</t>
  </si>
  <si>
    <t>C-36</t>
  </si>
  <si>
    <t>D-36</t>
  </si>
  <si>
    <t>B-37</t>
  </si>
  <si>
    <t>C-37</t>
  </si>
  <si>
    <t>D-37</t>
  </si>
  <si>
    <t>B-38</t>
  </si>
  <si>
    <t>C-38</t>
  </si>
  <si>
    <t>D-38</t>
  </si>
  <si>
    <t>B-39</t>
  </si>
  <si>
    <t>C-39</t>
  </si>
  <si>
    <t>D-39</t>
  </si>
  <si>
    <t>B-40</t>
  </si>
  <si>
    <t>C-40</t>
  </si>
  <si>
    <t>D-40</t>
  </si>
  <si>
    <t>B-41</t>
  </si>
  <si>
    <t>C-41</t>
  </si>
  <si>
    <t>D-41</t>
  </si>
  <si>
    <t>B-42</t>
  </si>
  <si>
    <t>C-42</t>
  </si>
  <si>
    <t>D-42</t>
  </si>
  <si>
    <t>B-43</t>
  </si>
  <si>
    <t>C-43</t>
  </si>
  <si>
    <t>D-43</t>
  </si>
  <si>
    <t>B-44</t>
  </si>
  <si>
    <t>C-44</t>
  </si>
  <si>
    <t>D-44</t>
  </si>
  <si>
    <t>B-45</t>
  </si>
  <si>
    <t>C-45</t>
  </si>
  <si>
    <t>D-45</t>
  </si>
  <si>
    <t>B-46</t>
  </si>
  <si>
    <t>C-46</t>
  </si>
  <si>
    <t>D-46</t>
  </si>
  <si>
    <t>B-47</t>
  </si>
  <si>
    <t>C-47</t>
  </si>
  <si>
    <t>D-47</t>
  </si>
  <si>
    <t>B-48</t>
  </si>
  <si>
    <t>C-48</t>
  </si>
  <si>
    <t>D-48</t>
  </si>
  <si>
    <t>B-49</t>
  </si>
  <si>
    <t>C-49</t>
  </si>
  <si>
    <t>D-49</t>
  </si>
  <si>
    <t>B-50</t>
  </si>
  <si>
    <t>C-50</t>
  </si>
  <si>
    <t>D-50</t>
  </si>
  <si>
    <t>B-51</t>
  </si>
  <si>
    <t>C-51</t>
  </si>
  <si>
    <t>D-51</t>
  </si>
  <si>
    <t>B-52</t>
  </si>
  <si>
    <t>C-52</t>
  </si>
  <si>
    <t>D-52</t>
  </si>
  <si>
    <t>B-53</t>
  </si>
  <si>
    <t>C-53</t>
  </si>
  <si>
    <t>D-53</t>
  </si>
  <si>
    <t>B-54</t>
  </si>
  <si>
    <t>C-54</t>
  </si>
  <si>
    <t>D-54</t>
  </si>
  <si>
    <t>B-55</t>
  </si>
  <si>
    <t>C-55</t>
  </si>
  <si>
    <t>D-55</t>
  </si>
  <si>
    <t>B-56</t>
  </si>
  <si>
    <t>C-56</t>
  </si>
  <si>
    <t>D-56</t>
  </si>
  <si>
    <t>B-57</t>
  </si>
  <si>
    <t>C-57</t>
  </si>
  <si>
    <t>D-57</t>
  </si>
  <si>
    <t>B-58</t>
  </si>
  <si>
    <t>C-58</t>
  </si>
  <si>
    <t>D-58</t>
  </si>
  <si>
    <t>B-59</t>
  </si>
  <si>
    <t>C-59</t>
  </si>
  <si>
    <t>D-59</t>
  </si>
  <si>
    <t>B-60</t>
  </si>
  <si>
    <t>C-60</t>
  </si>
  <si>
    <t>D-60</t>
  </si>
  <si>
    <t>B-61</t>
  </si>
  <si>
    <t>C-61</t>
  </si>
  <si>
    <t>D-61</t>
  </si>
  <si>
    <t>B-62</t>
  </si>
  <si>
    <t>C-62</t>
  </si>
  <si>
    <t>D-62</t>
  </si>
  <si>
    <t>B-63</t>
  </si>
  <si>
    <t>C-63</t>
  </si>
  <si>
    <t>D-63</t>
  </si>
  <si>
    <t>B-64</t>
  </si>
  <si>
    <t>C-64</t>
  </si>
  <si>
    <t>D-64</t>
  </si>
  <si>
    <t>B-65</t>
  </si>
  <si>
    <t>C-65</t>
  </si>
  <si>
    <t>D-65</t>
  </si>
  <si>
    <t>B-66</t>
  </si>
  <si>
    <t>C-66</t>
  </si>
  <si>
    <t>D-66</t>
  </si>
  <si>
    <t>B-67</t>
  </si>
  <si>
    <t>C-67</t>
  </si>
  <si>
    <t>D-67</t>
  </si>
  <si>
    <t>B-68</t>
  </si>
  <si>
    <t>C-68</t>
  </si>
  <si>
    <t>D-68</t>
  </si>
  <si>
    <t>B-69</t>
  </si>
  <si>
    <t>C-69</t>
  </si>
  <si>
    <t>D-69</t>
  </si>
  <si>
    <t>B-70</t>
  </si>
  <si>
    <t>C-70</t>
  </si>
  <si>
    <t>D-70</t>
  </si>
  <si>
    <t>B-71</t>
  </si>
  <si>
    <t>C-71</t>
  </si>
  <si>
    <t>D-71</t>
  </si>
  <si>
    <t>B-72</t>
  </si>
  <si>
    <t>C-72</t>
  </si>
  <si>
    <t>D-72</t>
  </si>
  <si>
    <t>B-73</t>
  </si>
  <si>
    <t>C-73</t>
  </si>
  <si>
    <t>D-73</t>
  </si>
  <si>
    <t>B-74</t>
  </si>
  <si>
    <t>C-74</t>
  </si>
  <si>
    <t>D-74</t>
  </si>
  <si>
    <t>B-75</t>
  </si>
  <si>
    <t>C-75</t>
  </si>
  <si>
    <t>D-75</t>
  </si>
  <si>
    <t>B-76</t>
  </si>
  <si>
    <t>C-76</t>
  </si>
  <si>
    <t>D-76</t>
  </si>
  <si>
    <t>B-77</t>
  </si>
  <si>
    <t>C-77</t>
  </si>
  <si>
    <t>D-77</t>
  </si>
  <si>
    <t>B-78</t>
  </si>
  <si>
    <t>C-78</t>
  </si>
  <si>
    <t>D-78</t>
  </si>
  <si>
    <t>B-79</t>
  </si>
  <si>
    <t>C-79</t>
  </si>
  <si>
    <t>D-79</t>
  </si>
  <si>
    <t>B-80</t>
  </si>
  <si>
    <t>C-80</t>
  </si>
  <si>
    <t>D-80</t>
  </si>
  <si>
    <t>B-81</t>
  </si>
  <si>
    <t>C-81</t>
  </si>
  <si>
    <t>D-81</t>
  </si>
  <si>
    <t>B-82</t>
  </si>
  <si>
    <t>C-82</t>
  </si>
  <si>
    <t>D-82</t>
  </si>
  <si>
    <t>B-83</t>
  </si>
  <si>
    <t>C-83</t>
  </si>
  <si>
    <t>D-83</t>
  </si>
  <si>
    <t>B-84</t>
  </si>
  <si>
    <t>C-84</t>
  </si>
  <si>
    <t>D-84</t>
  </si>
  <si>
    <t>B-85</t>
  </si>
  <si>
    <t>C-85</t>
  </si>
  <si>
    <t>D-85</t>
  </si>
  <si>
    <t>B-86</t>
  </si>
  <si>
    <t>C-86</t>
  </si>
  <si>
    <t>D-86</t>
  </si>
  <si>
    <t>B-87</t>
  </si>
  <si>
    <t>C-87</t>
  </si>
  <si>
    <t>D-87</t>
  </si>
  <si>
    <t>B-88</t>
  </si>
  <si>
    <t>C-88</t>
  </si>
  <si>
    <t>D-88</t>
  </si>
  <si>
    <t>B-89</t>
  </si>
  <si>
    <t>C-89</t>
  </si>
  <si>
    <t>D-89</t>
  </si>
  <si>
    <t>B-90</t>
  </si>
  <si>
    <t>C-90</t>
  </si>
  <si>
    <t>D-90</t>
  </si>
  <si>
    <t>B-91</t>
  </si>
  <si>
    <t>C-91</t>
  </si>
  <si>
    <t>D-91</t>
  </si>
  <si>
    <t>B-92</t>
  </si>
  <si>
    <t>C-92</t>
  </si>
  <si>
    <t>D-92</t>
  </si>
  <si>
    <t>B-93</t>
  </si>
  <si>
    <t>C-93</t>
  </si>
  <si>
    <t>D-93</t>
  </si>
  <si>
    <t>B-94</t>
  </si>
  <si>
    <t>C-94</t>
  </si>
  <si>
    <t>D-94</t>
  </si>
  <si>
    <t>B-95</t>
  </si>
  <si>
    <t>C-95</t>
  </si>
  <si>
    <t>D-95</t>
  </si>
  <si>
    <t>B-96</t>
  </si>
  <si>
    <t>C-96</t>
  </si>
  <si>
    <t>D-96</t>
  </si>
  <si>
    <t>B-97</t>
  </si>
  <si>
    <t>C-97</t>
  </si>
  <si>
    <t>D-97</t>
  </si>
  <si>
    <t>B-98</t>
  </si>
  <si>
    <t>C-98</t>
  </si>
  <si>
    <t>D-98</t>
  </si>
  <si>
    <t>B-99</t>
  </si>
  <si>
    <t>C-99</t>
  </si>
  <si>
    <t>D-99</t>
  </si>
  <si>
    <t>B-100</t>
  </si>
  <si>
    <t>C-100</t>
  </si>
  <si>
    <t>D-100</t>
  </si>
  <si>
    <t>Aspiradora</t>
  </si>
  <si>
    <t>Abrillantadora</t>
  </si>
  <si>
    <t>Microondas</t>
  </si>
  <si>
    <t>Tostadora</t>
  </si>
  <si>
    <t>Waflera / Sanduchera</t>
  </si>
  <si>
    <t xml:space="preserve">Horno eléctrico </t>
  </si>
  <si>
    <t>Air Fryer</t>
  </si>
  <si>
    <t>Cocina de inducción</t>
  </si>
  <si>
    <t>Foco led</t>
  </si>
  <si>
    <t>Iluminación indirecta</t>
  </si>
  <si>
    <t>Televisión</t>
  </si>
  <si>
    <t>Cargador de teléfono - tablet</t>
  </si>
  <si>
    <t>Computador escritorio</t>
  </si>
  <si>
    <t>Laptop</t>
  </si>
  <si>
    <t>Secadora</t>
  </si>
  <si>
    <t>Secadora de pelo</t>
  </si>
  <si>
    <t>Motor de puerta</t>
  </si>
  <si>
    <t>Router internet</t>
  </si>
  <si>
    <t>Consola de juegos</t>
  </si>
  <si>
    <t>Equipo de música</t>
  </si>
  <si>
    <t>Caminadora</t>
  </si>
  <si>
    <t>DEMANDA MÁXIMA UNITARIA PROYECTADA (DMU) [kVA]</t>
  </si>
  <si>
    <t>Descripcion carga</t>
  </si>
  <si>
    <t>P (W)</t>
  </si>
  <si>
    <t>Cantidad / Usuario Tipo</t>
  </si>
  <si>
    <t>FFUn (%) / Usuario Tipo</t>
  </si>
  <si>
    <t>FS (%) / Usuario Tipo</t>
  </si>
  <si>
    <t>DETERMINACIÓN DE LA DEMANDA - RESIDENCIAL - URBANIZACIONES - LOTIZACIONES Y SIMILARES</t>
  </si>
  <si>
    <t>Valor que indica la probabilidad de que todos los aparatos o cargas de un sistema eléctrico se utilicen al mismo tiempo y a su máxima capacidad.</t>
  </si>
  <si>
    <r>
      <rPr>
        <b/>
        <sz val="9"/>
        <rFont val="Arial"/>
        <family val="2"/>
      </rPr>
      <t>PROYECTO</t>
    </r>
    <r>
      <rPr>
        <sz val="9"/>
        <rFont val="Arial"/>
        <family val="2"/>
      </rPr>
      <t>: NOMBRE DEL PROYECTO COMO SE ENCUENTRA EN LA FACTIBILIDAD DE SERVICIO</t>
    </r>
  </si>
  <si>
    <t>Bomba de agua (1HP)</t>
  </si>
  <si>
    <t>XXXXXXXX</t>
  </si>
  <si>
    <t>XXXX</t>
  </si>
  <si>
    <t>Tomacorrientes</t>
  </si>
  <si>
    <t>Impresora</t>
  </si>
  <si>
    <t>Muestra la fracción de la capacidad total que realmente se utiliza en el perío de tiempo del 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</si>
</sst>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9"/>
      <color indexed="81"/>
      <name val="Tahoma"/>
      <family val="2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9"/>
      <color rgb="FF001D35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6">
    <xf numFmtId="0" fontId="0" fillId="0" borderId="0" xfId="0"/>
    <xf numFmtId="0" fontId="2" fillId="2" borderId="13" xfId="0" applyFont="1" applyFill="1" applyBorder="1"/>
    <xf numFmtId="0" fontId="2" fillId="2" borderId="21" xfId="0" applyFont="1" applyFill="1" applyBorder="1"/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3" fillId="4" borderId="23" xfId="0" applyFont="1" applyFill="1" applyBorder="1"/>
    <xf numFmtId="0" fontId="3" fillId="4" borderId="24" xfId="0" applyFont="1" applyFill="1" applyBorder="1"/>
    <xf numFmtId="0" fontId="8" fillId="0" borderId="0" xfId="0" applyFont="1" applyProtection="1">
      <protection locked="0"/>
    </xf>
    <xf numFmtId="0" fontId="11" fillId="0" borderId="0" xfId="0" applyFont="1" applyProtection="1">
      <protection locked="0"/>
    </xf>
    <xf numFmtId="164" fontId="0" fillId="0" borderId="0" xfId="0" applyNumberFormat="1"/>
    <xf numFmtId="0" fontId="4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4" fillId="9" borderId="8" xfId="0" applyFont="1" applyFill="1" applyBorder="1" applyAlignment="1">
      <alignment horizontal="center"/>
    </xf>
    <xf numFmtId="0" fontId="14" fillId="10" borderId="8" xfId="0" applyFont="1" applyFill="1" applyBorder="1" applyAlignment="1">
      <alignment horizontal="center"/>
    </xf>
    <xf numFmtId="0" fontId="14" fillId="8" borderId="8" xfId="0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4" fontId="17" fillId="0" borderId="7" xfId="0" applyNumberFormat="1" applyFont="1" applyBorder="1" applyAlignment="1" applyProtection="1">
      <alignment vertical="center" wrapText="1"/>
      <protection locked="0"/>
    </xf>
    <xf numFmtId="4" fontId="17" fillId="0" borderId="7" xfId="0" applyNumberFormat="1" applyFont="1" applyBorder="1" applyAlignment="1" applyProtection="1">
      <alignment vertical="center"/>
      <protection locked="0"/>
    </xf>
    <xf numFmtId="4" fontId="17" fillId="0" borderId="12" xfId="0" applyNumberFormat="1" applyFont="1" applyBorder="1" applyAlignment="1" applyProtection="1">
      <alignment vertical="center"/>
      <protection locked="0"/>
    </xf>
    <xf numFmtId="4" fontId="17" fillId="7" borderId="26" xfId="0" applyNumberFormat="1" applyFont="1" applyFill="1" applyBorder="1" applyAlignment="1" applyProtection="1">
      <alignment vertical="center"/>
      <protection locked="0"/>
    </xf>
    <xf numFmtId="4" fontId="18" fillId="7" borderId="27" xfId="0" applyNumberFormat="1" applyFont="1" applyFill="1" applyBorder="1" applyAlignment="1" applyProtection="1">
      <alignment horizontal="left" vertical="center"/>
      <protection locked="0"/>
    </xf>
    <xf numFmtId="4" fontId="18" fillId="7" borderId="28" xfId="0" applyNumberFormat="1" applyFont="1" applyFill="1" applyBorder="1" applyAlignment="1" applyProtection="1">
      <alignment horizontal="left" vertical="center"/>
      <protection locked="0"/>
    </xf>
    <xf numFmtId="0" fontId="17" fillId="8" borderId="7" xfId="0" applyFont="1" applyFill="1" applyBorder="1" applyAlignment="1" applyProtection="1">
      <alignment vertical="center"/>
      <protection locked="0"/>
    </xf>
    <xf numFmtId="0" fontId="17" fillId="8" borderId="8" xfId="0" applyFont="1" applyFill="1" applyBorder="1" applyAlignment="1" applyProtection="1">
      <alignment horizontal="center" vertical="center"/>
      <protection locked="0"/>
    </xf>
    <xf numFmtId="0" fontId="19" fillId="8" borderId="8" xfId="0" applyFont="1" applyFill="1" applyBorder="1" applyProtection="1">
      <protection locked="0"/>
    </xf>
    <xf numFmtId="0" fontId="20" fillId="8" borderId="8" xfId="0" applyFont="1" applyFill="1" applyBorder="1" applyAlignment="1" applyProtection="1">
      <alignment horizontal="center"/>
      <protection locked="0"/>
    </xf>
    <xf numFmtId="2" fontId="20" fillId="8" borderId="9" xfId="0" applyNumberFormat="1" applyFont="1" applyFill="1" applyBorder="1" applyAlignment="1" applyProtection="1">
      <alignment horizontal="center"/>
      <protection locked="0"/>
    </xf>
    <xf numFmtId="0" fontId="16" fillId="2" borderId="16" xfId="0" applyFont="1" applyFill="1" applyBorder="1" applyAlignment="1" applyProtection="1">
      <alignment horizontal="center" vertical="center"/>
      <protection locked="0"/>
    </xf>
    <xf numFmtId="0" fontId="16" fillId="2" borderId="8" xfId="0" applyFont="1" applyFill="1" applyBorder="1" applyAlignment="1" applyProtection="1">
      <alignment horizontal="center" vertical="center"/>
      <protection locked="0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0" fontId="16" fillId="2" borderId="7" xfId="0" applyFont="1" applyFill="1" applyBorder="1" applyAlignment="1" applyProtection="1">
      <alignment horizontal="center" vertical="center"/>
      <protection locked="0"/>
    </xf>
    <xf numFmtId="4" fontId="16" fillId="2" borderId="8" xfId="0" applyNumberFormat="1" applyFont="1" applyFill="1" applyBorder="1" applyAlignment="1" applyProtection="1">
      <alignment horizontal="center" vertical="center"/>
      <protection locked="0"/>
    </xf>
    <xf numFmtId="9" fontId="16" fillId="2" borderId="8" xfId="0" applyNumberFormat="1" applyFont="1" applyFill="1" applyBorder="1" applyAlignment="1" applyProtection="1">
      <alignment horizontal="center" vertical="center"/>
      <protection locked="0"/>
    </xf>
    <xf numFmtId="9" fontId="16" fillId="2" borderId="8" xfId="1" applyFont="1" applyFill="1" applyBorder="1" applyAlignment="1" applyProtection="1">
      <alignment horizontal="center"/>
      <protection locked="0"/>
    </xf>
    <xf numFmtId="4" fontId="16" fillId="2" borderId="9" xfId="0" applyNumberFormat="1" applyFont="1" applyFill="1" applyBorder="1" applyAlignment="1" applyProtection="1">
      <alignment horizontal="center" vertical="center"/>
      <protection locked="0"/>
    </xf>
    <xf numFmtId="4" fontId="17" fillId="2" borderId="14" xfId="0" applyNumberFormat="1" applyFont="1" applyFill="1" applyBorder="1" applyAlignment="1" applyProtection="1">
      <alignment horizontal="center" vertical="center"/>
      <protection locked="0"/>
    </xf>
    <xf numFmtId="9" fontId="16" fillId="2" borderId="14" xfId="0" applyNumberFormat="1" applyFont="1" applyFill="1" applyBorder="1" applyAlignment="1" applyProtection="1">
      <alignment horizontal="center" vertical="center"/>
      <protection locked="0"/>
    </xf>
    <xf numFmtId="4" fontId="16" fillId="2" borderId="14" xfId="0" applyNumberFormat="1" applyFont="1" applyFill="1" applyBorder="1" applyAlignment="1" applyProtection="1">
      <alignment horizontal="center" vertical="center"/>
      <protection locked="0"/>
    </xf>
    <xf numFmtId="4" fontId="17" fillId="2" borderId="15" xfId="0" applyNumberFormat="1" applyFont="1" applyFill="1" applyBorder="1" applyAlignment="1" applyProtection="1">
      <alignment horizontal="center" vertical="center"/>
      <protection locked="0"/>
    </xf>
    <xf numFmtId="3" fontId="16" fillId="2" borderId="8" xfId="0" applyNumberFormat="1" applyFont="1" applyFill="1" applyBorder="1" applyAlignment="1">
      <alignment horizontal="center" vertical="center"/>
    </xf>
    <xf numFmtId="4" fontId="16" fillId="2" borderId="8" xfId="0" applyNumberFormat="1" applyFont="1" applyFill="1" applyBorder="1" applyAlignment="1">
      <alignment horizontal="center" vertical="center"/>
    </xf>
    <xf numFmtId="3" fontId="16" fillId="2" borderId="8" xfId="0" applyNumberFormat="1" applyFont="1" applyFill="1" applyBorder="1" applyAlignment="1" applyProtection="1">
      <alignment horizontal="center" vertical="center"/>
      <protection locked="0"/>
    </xf>
    <xf numFmtId="165" fontId="16" fillId="2" borderId="9" xfId="0" applyNumberFormat="1" applyFont="1" applyFill="1" applyBorder="1" applyAlignment="1" applyProtection="1">
      <alignment horizontal="center" vertical="center"/>
      <protection locked="0"/>
    </xf>
    <xf numFmtId="3" fontId="16" fillId="2" borderId="13" xfId="0" applyNumberFormat="1" applyFont="1" applyFill="1" applyBorder="1" applyAlignment="1">
      <alignment horizontal="center" vertical="center"/>
    </xf>
    <xf numFmtId="4" fontId="16" fillId="2" borderId="13" xfId="0" applyNumberFormat="1" applyFont="1" applyFill="1" applyBorder="1" applyAlignment="1">
      <alignment horizontal="center" vertical="center"/>
    </xf>
    <xf numFmtId="4" fontId="16" fillId="2" borderId="13" xfId="0" applyNumberFormat="1" applyFont="1" applyFill="1" applyBorder="1" applyAlignment="1" applyProtection="1">
      <alignment horizontal="center" vertical="center"/>
      <protection locked="0"/>
    </xf>
    <xf numFmtId="9" fontId="16" fillId="2" borderId="13" xfId="0" applyNumberFormat="1" applyFont="1" applyFill="1" applyBorder="1" applyAlignment="1" applyProtection="1">
      <alignment horizontal="center" vertical="center"/>
      <protection locked="0"/>
    </xf>
    <xf numFmtId="3" fontId="16" fillId="2" borderId="13" xfId="0" applyNumberFormat="1" applyFont="1" applyFill="1" applyBorder="1" applyAlignment="1" applyProtection="1">
      <alignment horizontal="center" vertical="center"/>
      <protection locked="0"/>
    </xf>
    <xf numFmtId="9" fontId="16" fillId="2" borderId="13" xfId="1" applyFont="1" applyFill="1" applyBorder="1" applyAlignment="1" applyProtection="1">
      <alignment horizontal="center"/>
      <protection locked="0"/>
    </xf>
    <xf numFmtId="165" fontId="16" fillId="2" borderId="34" xfId="0" applyNumberFormat="1" applyFont="1" applyFill="1" applyBorder="1" applyAlignment="1" applyProtection="1">
      <alignment horizontal="center" vertical="center"/>
      <protection locked="0"/>
    </xf>
    <xf numFmtId="3" fontId="17" fillId="2" borderId="14" xfId="0" applyNumberFormat="1" applyFont="1" applyFill="1" applyBorder="1" applyAlignment="1" applyProtection="1">
      <alignment horizontal="center" vertical="center"/>
      <protection locked="0"/>
    </xf>
    <xf numFmtId="0" fontId="16" fillId="2" borderId="14" xfId="0" applyFont="1" applyFill="1" applyBorder="1" applyAlignment="1" applyProtection="1">
      <alignment vertical="center"/>
      <protection locked="0"/>
    </xf>
    <xf numFmtId="0" fontId="16" fillId="2" borderId="30" xfId="0" applyFont="1" applyFill="1" applyBorder="1" applyAlignment="1" applyProtection="1">
      <alignment horizontal="center" vertical="center"/>
      <protection locked="0"/>
    </xf>
    <xf numFmtId="0" fontId="16" fillId="2" borderId="31" xfId="0" applyFont="1" applyFill="1" applyBorder="1" applyAlignment="1" applyProtection="1">
      <alignment vertical="center"/>
      <protection locked="0"/>
    </xf>
    <xf numFmtId="0" fontId="16" fillId="2" borderId="32" xfId="0" applyFont="1" applyFill="1" applyBorder="1" applyAlignment="1" applyProtection="1">
      <alignment vertical="center"/>
      <protection locked="0"/>
    </xf>
    <xf numFmtId="1" fontId="16" fillId="2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8" xfId="0" applyNumberFormat="1" applyFont="1" applyBorder="1" applyAlignment="1" applyProtection="1">
      <alignment horizontal="center" vertical="center"/>
      <protection locked="0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16" fillId="2" borderId="17" xfId="0" applyFont="1" applyFill="1" applyBorder="1" applyAlignment="1" applyProtection="1">
      <alignment horizontal="center" vertical="center" wrapText="1"/>
      <protection locked="0"/>
    </xf>
    <xf numFmtId="0" fontId="16" fillId="2" borderId="16" xfId="0" applyFont="1" applyFill="1" applyBorder="1" applyAlignment="1" applyProtection="1">
      <alignment horizontal="center" vertical="center" wrapText="1"/>
      <protection locked="0"/>
    </xf>
    <xf numFmtId="10" fontId="16" fillId="2" borderId="8" xfId="0" applyNumberFormat="1" applyFont="1" applyFill="1" applyBorder="1" applyAlignment="1" applyProtection="1">
      <alignment vertical="center"/>
      <protection locked="0"/>
    </xf>
    <xf numFmtId="0" fontId="21" fillId="2" borderId="0" xfId="0" applyFont="1" applyFill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 applyProtection="1">
      <alignment horizontal="center" vertical="center"/>
      <protection locked="0"/>
    </xf>
    <xf numFmtId="2" fontId="17" fillId="0" borderId="8" xfId="0" applyNumberFormat="1" applyFont="1" applyBorder="1" applyAlignment="1" applyProtection="1">
      <alignment horizontal="center" vertical="center"/>
      <protection locked="0"/>
    </xf>
    <xf numFmtId="2" fontId="16" fillId="8" borderId="8" xfId="0" applyNumberFormat="1" applyFont="1" applyFill="1" applyBorder="1" applyAlignment="1" applyProtection="1">
      <alignment horizontal="center" vertical="center"/>
      <protection locked="0"/>
    </xf>
    <xf numFmtId="2" fontId="16" fillId="2" borderId="8" xfId="0" applyNumberFormat="1" applyFont="1" applyFill="1" applyBorder="1" applyAlignment="1" applyProtection="1">
      <alignment horizontal="center" vertical="center"/>
      <protection locked="0"/>
    </xf>
    <xf numFmtId="0" fontId="17" fillId="0" borderId="8" xfId="0" applyFont="1" applyBorder="1" applyAlignment="1" applyProtection="1">
      <alignment horizontal="center"/>
      <protection locked="0"/>
    </xf>
    <xf numFmtId="0" fontId="16" fillId="7" borderId="8" xfId="0" applyFont="1" applyFill="1" applyBorder="1" applyAlignment="1" applyProtection="1">
      <alignment horizontal="center"/>
      <protection locked="0"/>
    </xf>
    <xf numFmtId="164" fontId="16" fillId="7" borderId="8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center"/>
      <protection locked="0"/>
    </xf>
    <xf numFmtId="0" fontId="16" fillId="8" borderId="8" xfId="0" applyFont="1" applyFill="1" applyBorder="1" applyAlignment="1" applyProtection="1">
      <alignment horizontal="center"/>
      <protection locked="0"/>
    </xf>
    <xf numFmtId="2" fontId="17" fillId="8" borderId="8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Border="1" applyProtection="1">
      <protection locked="0"/>
    </xf>
    <xf numFmtId="0" fontId="20" fillId="8" borderId="0" xfId="0" applyFont="1" applyFill="1" applyAlignment="1" applyProtection="1">
      <alignment horizontal="center"/>
      <protection locked="0"/>
    </xf>
    <xf numFmtId="2" fontId="16" fillId="0" borderId="8" xfId="0" applyNumberFormat="1" applyFont="1" applyBorder="1" applyAlignment="1">
      <alignment horizontal="center" vertical="center"/>
    </xf>
    <xf numFmtId="0" fontId="17" fillId="3" borderId="8" xfId="0" applyFont="1" applyFill="1" applyBorder="1" applyProtection="1">
      <protection locked="0"/>
    </xf>
    <xf numFmtId="2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16" fillId="2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/>
    </xf>
    <xf numFmtId="9" fontId="0" fillId="0" borderId="8" xfId="0" applyNumberFormat="1" applyBorder="1" applyAlignment="1">
      <alignment horizontal="center"/>
    </xf>
    <xf numFmtId="0" fontId="24" fillId="9" borderId="8" xfId="0" applyFont="1" applyFill="1" applyBorder="1" applyAlignment="1">
      <alignment horizontal="center"/>
    </xf>
    <xf numFmtId="9" fontId="24" fillId="10" borderId="8" xfId="0" applyNumberFormat="1" applyFont="1" applyFill="1" applyBorder="1" applyAlignment="1">
      <alignment horizontal="center"/>
    </xf>
    <xf numFmtId="9" fontId="24" fillId="8" borderId="8" xfId="0" applyNumberFormat="1" applyFont="1" applyFill="1" applyBorder="1" applyAlignment="1">
      <alignment horizontal="center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16" fillId="2" borderId="13" xfId="0" applyFont="1" applyFill="1" applyBorder="1" applyAlignment="1" applyProtection="1">
      <alignment horizontal="center" vertical="center"/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6" fillId="2" borderId="8" xfId="0" applyFont="1" applyFill="1" applyBorder="1" applyAlignment="1" applyProtection="1">
      <alignment horizontal="center" vertical="center" wrapText="1"/>
      <protection locked="0"/>
    </xf>
    <xf numFmtId="0" fontId="16" fillId="2" borderId="8" xfId="0" applyFont="1" applyFill="1" applyBorder="1" applyAlignment="1" applyProtection="1">
      <alignment horizontal="center" vertical="center"/>
      <protection locked="0"/>
    </xf>
    <xf numFmtId="0" fontId="16" fillId="2" borderId="9" xfId="0" applyFont="1" applyFill="1" applyBorder="1" applyAlignment="1" applyProtection="1">
      <alignment horizontal="center" vertical="center" wrapText="1"/>
      <protection locked="0"/>
    </xf>
    <xf numFmtId="0" fontId="10" fillId="2" borderId="16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4" fontId="16" fillId="0" borderId="25" xfId="0" applyNumberFormat="1" applyFont="1" applyBorder="1" applyAlignment="1" applyProtection="1">
      <alignment horizontal="left" vertical="center" wrapText="1"/>
      <protection locked="0"/>
    </xf>
    <xf numFmtId="4" fontId="16" fillId="0" borderId="2" xfId="0" applyNumberFormat="1" applyFont="1" applyBorder="1" applyAlignment="1" applyProtection="1">
      <alignment horizontal="left" vertical="center" wrapText="1"/>
      <protection locked="0"/>
    </xf>
    <xf numFmtId="4" fontId="16" fillId="0" borderId="3" xfId="0" applyNumberFormat="1" applyFont="1" applyBorder="1" applyAlignment="1" applyProtection="1">
      <alignment horizontal="left" vertical="center" wrapText="1"/>
      <protection locked="0"/>
    </xf>
    <xf numFmtId="0" fontId="23" fillId="2" borderId="7" xfId="0" applyFont="1" applyFill="1" applyBorder="1" applyAlignment="1" applyProtection="1">
      <alignment horizontal="center" vertical="center" wrapText="1"/>
      <protection locked="0"/>
    </xf>
    <xf numFmtId="0" fontId="23" fillId="2" borderId="8" xfId="0" applyFont="1" applyFill="1" applyBorder="1" applyAlignment="1" applyProtection="1">
      <alignment horizontal="center" vertical="center" wrapText="1"/>
      <protection locked="0"/>
    </xf>
    <xf numFmtId="0" fontId="23" fillId="2" borderId="9" xfId="0" applyFont="1" applyFill="1" applyBorder="1" applyAlignment="1" applyProtection="1">
      <alignment horizontal="center" vertical="center" wrapText="1"/>
      <protection locked="0"/>
    </xf>
    <xf numFmtId="4" fontId="17" fillId="6" borderId="43" xfId="0" applyNumberFormat="1" applyFont="1" applyFill="1" applyBorder="1" applyAlignment="1" applyProtection="1">
      <alignment horizontal="center" vertical="center"/>
      <protection locked="0"/>
    </xf>
    <xf numFmtId="4" fontId="17" fillId="6" borderId="44" xfId="0" applyNumberFormat="1" applyFont="1" applyFill="1" applyBorder="1" applyAlignment="1" applyProtection="1">
      <alignment horizontal="center" vertical="center"/>
      <protection locked="0"/>
    </xf>
    <xf numFmtId="4" fontId="17" fillId="6" borderId="45" xfId="0" applyNumberFormat="1" applyFont="1" applyFill="1" applyBorder="1" applyAlignment="1" applyProtection="1">
      <alignment horizontal="center" vertical="center"/>
      <protection locked="0"/>
    </xf>
    <xf numFmtId="0" fontId="16" fillId="2" borderId="16" xfId="0" applyFont="1" applyFill="1" applyBorder="1" applyAlignment="1" applyProtection="1">
      <alignment horizontal="center" vertical="center"/>
      <protection locked="0"/>
    </xf>
    <xf numFmtId="0" fontId="16" fillId="2" borderId="22" xfId="0" applyFont="1" applyFill="1" applyBorder="1" applyAlignment="1" applyProtection="1">
      <alignment horizontal="center" vertical="center"/>
      <protection locked="0"/>
    </xf>
    <xf numFmtId="4" fontId="16" fillId="0" borderId="40" xfId="0" applyNumberFormat="1" applyFont="1" applyBorder="1" applyAlignment="1" applyProtection="1">
      <alignment horizontal="left" vertical="center"/>
      <protection locked="0"/>
    </xf>
    <xf numFmtId="4" fontId="16" fillId="0" borderId="41" xfId="0" applyNumberFormat="1" applyFont="1" applyBorder="1" applyAlignment="1" applyProtection="1">
      <alignment horizontal="left" vertical="center"/>
      <protection locked="0"/>
    </xf>
    <xf numFmtId="4" fontId="16" fillId="0" borderId="5" xfId="0" applyNumberFormat="1" applyFont="1" applyBorder="1" applyAlignment="1" applyProtection="1">
      <alignment horizontal="left" vertical="center"/>
      <protection locked="0"/>
    </xf>
    <xf numFmtId="4" fontId="16" fillId="0" borderId="6" xfId="0" applyNumberFormat="1" applyFont="1" applyBorder="1" applyAlignment="1" applyProtection="1">
      <alignment horizontal="left" vertical="center"/>
      <protection locked="0"/>
    </xf>
    <xf numFmtId="4" fontId="16" fillId="0" borderId="5" xfId="0" applyNumberFormat="1" applyFont="1" applyBorder="1" applyAlignment="1" applyProtection="1">
      <alignment horizontal="left" vertical="center" wrapText="1"/>
      <protection locked="0"/>
    </xf>
    <xf numFmtId="4" fontId="16" fillId="0" borderId="6" xfId="0" applyNumberFormat="1" applyFont="1" applyBorder="1" applyAlignment="1" applyProtection="1">
      <alignment horizontal="left" vertical="center" wrapText="1"/>
      <protection locked="0"/>
    </xf>
    <xf numFmtId="0" fontId="20" fillId="0" borderId="5" xfId="0" applyFont="1" applyBorder="1" applyAlignment="1" applyProtection="1">
      <alignment horizontal="left"/>
      <protection locked="0"/>
    </xf>
    <xf numFmtId="0" fontId="20" fillId="0" borderId="6" xfId="0" applyFont="1" applyBorder="1" applyAlignment="1" applyProtection="1">
      <alignment horizontal="left"/>
      <protection locked="0"/>
    </xf>
    <xf numFmtId="0" fontId="16" fillId="2" borderId="13" xfId="0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16" fillId="2" borderId="9" xfId="0" applyFont="1" applyFill="1" applyBorder="1" applyAlignment="1" applyProtection="1">
      <alignment horizontal="center" vertical="center"/>
      <protection locked="0"/>
    </xf>
    <xf numFmtId="0" fontId="16" fillId="2" borderId="42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7" fillId="2" borderId="5" xfId="0" applyFont="1" applyFill="1" applyBorder="1" applyAlignment="1" applyProtection="1">
      <alignment horizontal="center" vertical="center"/>
      <protection locked="0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19" fillId="8" borderId="8" xfId="0" applyFont="1" applyFill="1" applyBorder="1" applyAlignment="1" applyProtection="1">
      <alignment horizontal="center"/>
      <protection locked="0"/>
    </xf>
    <xf numFmtId="0" fontId="16" fillId="2" borderId="35" xfId="0" applyFont="1" applyFill="1" applyBorder="1" applyAlignment="1" applyProtection="1">
      <alignment horizontal="left" vertical="center" wrapText="1"/>
      <protection locked="0"/>
    </xf>
    <xf numFmtId="0" fontId="16" fillId="2" borderId="36" xfId="0" applyFont="1" applyFill="1" applyBorder="1" applyAlignment="1" applyProtection="1">
      <alignment horizontal="left" vertical="center" wrapText="1"/>
      <protection locked="0"/>
    </xf>
    <xf numFmtId="0" fontId="16" fillId="2" borderId="39" xfId="0" applyFont="1" applyFill="1" applyBorder="1" applyAlignment="1" applyProtection="1">
      <alignment horizontal="left" vertical="center" wrapText="1"/>
      <protection locked="0"/>
    </xf>
    <xf numFmtId="0" fontId="16" fillId="2" borderId="30" xfId="0" applyFont="1" applyFill="1" applyBorder="1" applyAlignment="1" applyProtection="1">
      <alignment horizontal="center" vertical="center" wrapText="1"/>
      <protection locked="0"/>
    </xf>
    <xf numFmtId="0" fontId="16" fillId="2" borderId="31" xfId="0" applyFont="1" applyFill="1" applyBorder="1" applyAlignment="1" applyProtection="1">
      <alignment horizontal="center" vertical="center" wrapText="1"/>
      <protection locked="0"/>
    </xf>
    <xf numFmtId="0" fontId="16" fillId="2" borderId="32" xfId="0" applyFont="1" applyFill="1" applyBorder="1" applyAlignment="1" applyProtection="1">
      <alignment horizontal="center" vertical="center" wrapText="1"/>
      <protection locked="0"/>
    </xf>
    <xf numFmtId="0" fontId="16" fillId="0" borderId="18" xfId="0" applyFont="1" applyBorder="1" applyAlignment="1" applyProtection="1">
      <alignment horizontal="center"/>
      <protection locked="0"/>
    </xf>
    <xf numFmtId="0" fontId="16" fillId="0" borderId="19" xfId="0" applyFont="1" applyBorder="1" applyAlignment="1" applyProtection="1">
      <alignment horizontal="center"/>
      <protection locked="0"/>
    </xf>
    <xf numFmtId="0" fontId="16" fillId="0" borderId="20" xfId="0" applyFont="1" applyBorder="1" applyAlignment="1" applyProtection="1">
      <alignment horizontal="center"/>
      <protection locked="0"/>
    </xf>
    <xf numFmtId="0" fontId="16" fillId="2" borderId="30" xfId="0" applyFont="1" applyFill="1" applyBorder="1" applyAlignment="1" applyProtection="1">
      <alignment horizontal="center" wrapText="1"/>
      <protection locked="0"/>
    </xf>
    <xf numFmtId="0" fontId="16" fillId="2" borderId="31" xfId="0" applyFont="1" applyFill="1" applyBorder="1" applyAlignment="1" applyProtection="1">
      <alignment horizontal="center" wrapText="1"/>
      <protection locked="0"/>
    </xf>
    <xf numFmtId="0" fontId="16" fillId="2" borderId="32" xfId="0" applyFont="1" applyFill="1" applyBorder="1" applyAlignment="1" applyProtection="1">
      <alignment horizontal="center" wrapText="1"/>
      <protection locked="0"/>
    </xf>
    <xf numFmtId="0" fontId="17" fillId="3" borderId="11" xfId="0" applyFont="1" applyFill="1" applyBorder="1" applyAlignment="1" applyProtection="1">
      <alignment horizontal="left"/>
      <protection locked="0"/>
    </xf>
    <xf numFmtId="0" fontId="17" fillId="3" borderId="10" xfId="0" applyFont="1" applyFill="1" applyBorder="1" applyAlignment="1" applyProtection="1">
      <alignment horizontal="left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7" borderId="5" xfId="0" applyFont="1" applyFill="1" applyBorder="1" applyAlignment="1" applyProtection="1">
      <alignment horizontal="center" vertical="center"/>
      <protection locked="0"/>
    </xf>
    <xf numFmtId="0" fontId="16" fillId="7" borderId="10" xfId="0" applyFont="1" applyFill="1" applyBorder="1" applyAlignment="1" applyProtection="1">
      <alignment horizontal="center" vertical="center"/>
      <protection locked="0"/>
    </xf>
    <xf numFmtId="0" fontId="17" fillId="7" borderId="35" xfId="0" applyFont="1" applyFill="1" applyBorder="1" applyAlignment="1" applyProtection="1">
      <alignment horizontal="center" vertical="center"/>
      <protection locked="0"/>
    </xf>
    <xf numFmtId="0" fontId="17" fillId="7" borderId="36" xfId="0" applyFont="1" applyFill="1" applyBorder="1" applyAlignment="1" applyProtection="1">
      <alignment horizontal="center" vertical="center"/>
      <protection locked="0"/>
    </xf>
    <xf numFmtId="0" fontId="17" fillId="7" borderId="39" xfId="0" applyFont="1" applyFill="1" applyBorder="1" applyAlignment="1" applyProtection="1">
      <alignment horizontal="center" vertical="center"/>
      <protection locked="0"/>
    </xf>
    <xf numFmtId="0" fontId="16" fillId="2" borderId="11" xfId="0" applyFont="1" applyFill="1" applyBorder="1" applyAlignment="1" applyProtection="1">
      <alignment horizontal="left" vertical="center"/>
      <protection locked="0"/>
    </xf>
    <xf numFmtId="0" fontId="16" fillId="2" borderId="10" xfId="0" applyFont="1" applyFill="1" applyBorder="1" applyAlignment="1" applyProtection="1">
      <alignment horizontal="left" vertical="center"/>
      <protection locked="0"/>
    </xf>
    <xf numFmtId="0" fontId="16" fillId="2" borderId="11" xfId="0" applyFont="1" applyFill="1" applyBorder="1" applyAlignment="1" applyProtection="1">
      <alignment horizontal="left" vertical="center" wrapText="1"/>
      <protection locked="0"/>
    </xf>
    <xf numFmtId="0" fontId="16" fillId="2" borderId="10" xfId="0" applyFont="1" applyFill="1" applyBorder="1" applyAlignment="1" applyProtection="1">
      <alignment horizontal="left" vertical="center" wrapText="1"/>
      <protection locked="0"/>
    </xf>
    <xf numFmtId="0" fontId="16" fillId="8" borderId="11" xfId="0" applyFont="1" applyFill="1" applyBorder="1" applyAlignment="1" applyProtection="1">
      <alignment horizontal="left" vertical="center"/>
      <protection locked="0"/>
    </xf>
    <xf numFmtId="0" fontId="16" fillId="8" borderId="10" xfId="0" applyFont="1" applyFill="1" applyBorder="1" applyAlignment="1" applyProtection="1">
      <alignment horizontal="left" vertical="center"/>
      <protection locked="0"/>
    </xf>
    <xf numFmtId="0" fontId="22" fillId="2" borderId="33" xfId="0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 applyAlignment="1" applyProtection="1">
      <alignment horizontal="center" vertical="center" wrapText="1"/>
      <protection locked="0"/>
    </xf>
    <xf numFmtId="0" fontId="22" fillId="2" borderId="17" xfId="0" applyFont="1" applyFill="1" applyBorder="1" applyAlignment="1" applyProtection="1">
      <alignment horizontal="center" vertical="center" wrapText="1"/>
      <protection locked="0"/>
    </xf>
    <xf numFmtId="0" fontId="17" fillId="2" borderId="11" xfId="0" applyFont="1" applyFill="1" applyBorder="1" applyAlignment="1" applyProtection="1">
      <alignment horizontal="left" vertical="center"/>
      <protection locked="0"/>
    </xf>
    <xf numFmtId="0" fontId="17" fillId="2" borderId="10" xfId="0" applyFont="1" applyFill="1" applyBorder="1" applyAlignment="1" applyProtection="1">
      <alignment horizontal="left" vertical="center"/>
      <protection locked="0"/>
    </xf>
    <xf numFmtId="0" fontId="15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21" fillId="2" borderId="0" xfId="0" applyFont="1" applyFill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16" fillId="2" borderId="29" xfId="0" applyFont="1" applyFill="1" applyBorder="1" applyAlignment="1" applyProtection="1">
      <alignment horizontal="center" vertical="center"/>
      <protection locked="0"/>
    </xf>
    <xf numFmtId="0" fontId="16" fillId="2" borderId="38" xfId="0" applyFont="1" applyFill="1" applyBorder="1" applyAlignment="1" applyProtection="1">
      <alignment horizontal="center" vertical="center"/>
      <protection locked="0"/>
    </xf>
    <xf numFmtId="0" fontId="17" fillId="2" borderId="35" xfId="0" applyFont="1" applyFill="1" applyBorder="1" applyAlignment="1" applyProtection="1">
      <alignment horizontal="center" vertical="center"/>
      <protection locked="0"/>
    </xf>
    <xf numFmtId="0" fontId="17" fillId="2" borderId="36" xfId="0" applyFont="1" applyFill="1" applyBorder="1" applyAlignment="1" applyProtection="1">
      <alignment horizontal="center" vertical="center"/>
      <protection locked="0"/>
    </xf>
    <xf numFmtId="0" fontId="17" fillId="2" borderId="37" xfId="0" applyFont="1" applyFill="1" applyBorder="1" applyAlignment="1" applyProtection="1">
      <alignment horizontal="center" vertical="center"/>
      <protection locked="0"/>
    </xf>
    <xf numFmtId="0" fontId="14" fillId="0" borderId="8" xfId="0" applyFont="1" applyBorder="1" applyAlignment="1">
      <alignment horizontal="center" vertical="center"/>
    </xf>
    <xf numFmtId="0" fontId="14" fillId="9" borderId="8" xfId="0" applyFont="1" applyFill="1" applyBorder="1" applyAlignment="1">
      <alignment horizontal="center"/>
    </xf>
    <xf numFmtId="0" fontId="14" fillId="10" borderId="8" xfId="0" applyFont="1" applyFill="1" applyBorder="1" applyAlignment="1">
      <alignment horizontal="center"/>
    </xf>
    <xf numFmtId="0" fontId="14" fillId="8" borderId="8" xfId="0" applyFont="1" applyFill="1" applyBorder="1" applyAlignment="1">
      <alignment horizontal="center"/>
    </xf>
    <xf numFmtId="0" fontId="17" fillId="2" borderId="11" xfId="0" applyFont="1" applyFill="1" applyBorder="1" applyAlignment="1" applyProtection="1">
      <alignment horizontal="left" vertical="center" wrapText="1"/>
      <protection locked="0"/>
    </xf>
    <xf numFmtId="0" fontId="17" fillId="2" borderId="10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47625</xdr:rowOff>
    </xdr:from>
    <xdr:to>
      <xdr:col>2</xdr:col>
      <xdr:colOff>514350</xdr:colOff>
      <xdr:row>0</xdr:row>
      <xdr:rowOff>723900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003FD48-2DD8-4836-A8A4-1573C4529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7625"/>
          <a:ext cx="32289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FFCB44-5F0C-48D1-AA82-58660F1ADC18}" name="Tabla1" displayName="Tabla1" ref="A1:B5" totalsRowShown="0" headerRowDxfId="3" tableBorderDxfId="2">
  <autoFilter ref="A1:B5" xr:uid="{89FFCB44-5F0C-48D1-AA82-58660F1ADC18}"/>
  <tableColumns count="2">
    <tableColumn id="1" xr3:uid="{90537483-AD42-4D65-A1B4-E6A86F6EC4E8}" name="TIPO_USUARIO" dataDxfId="1"/>
    <tableColumn id="2" xr3:uid="{0896B539-8E65-4413-BC2A-881591B8BA18}" name="CARACTERÍSTIC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641FF-A2D1-4C41-92E1-F625977E5088}">
  <sheetPr codeName="Hoja1"/>
  <dimension ref="A1:X94"/>
  <sheetViews>
    <sheetView tabSelected="1" topLeftCell="A2" zoomScale="90" zoomScaleNormal="90" workbookViewId="0">
      <selection activeCell="B19" sqref="B19"/>
    </sheetView>
  </sheetViews>
  <sheetFormatPr baseColWidth="10" defaultColWidth="11.5703125" defaultRowHeight="12.75" x14ac:dyDescent="0.2"/>
  <cols>
    <col min="1" max="1" width="19.7109375" style="18" customWidth="1"/>
    <col min="2" max="2" width="24.28515625" style="18" customWidth="1"/>
    <col min="3" max="3" width="15" style="18" customWidth="1"/>
    <col min="4" max="4" width="13.42578125" style="18" customWidth="1"/>
    <col min="5" max="5" width="13.85546875" style="18" customWidth="1"/>
    <col min="6" max="6" width="13.7109375" style="18" customWidth="1"/>
    <col min="7" max="7" width="12.28515625" style="18" customWidth="1"/>
    <col min="8" max="9" width="11.5703125" style="18" customWidth="1"/>
    <col min="10" max="10" width="11.5703125" style="18"/>
    <col min="11" max="11" width="30.28515625" style="18" customWidth="1"/>
    <col min="12" max="16384" width="11.5703125" style="18"/>
  </cols>
  <sheetData>
    <row r="1" spans="1:9" ht="63" customHeight="1" x14ac:dyDescent="0.2">
      <c r="A1" s="97" t="s">
        <v>69</v>
      </c>
      <c r="B1" s="98"/>
      <c r="C1" s="98"/>
      <c r="D1" s="98"/>
      <c r="E1" s="98"/>
      <c r="F1" s="98"/>
      <c r="G1" s="98"/>
      <c r="H1" s="98"/>
      <c r="I1" s="99"/>
    </row>
    <row r="2" spans="1:9" ht="18.75" x14ac:dyDescent="0.2">
      <c r="A2" s="105" t="s">
        <v>49</v>
      </c>
      <c r="B2" s="106"/>
      <c r="C2" s="106"/>
      <c r="D2" s="106"/>
      <c r="E2" s="106"/>
      <c r="F2" s="106"/>
      <c r="G2" s="106"/>
      <c r="H2" s="106"/>
      <c r="I2" s="107"/>
    </row>
    <row r="3" spans="1:9" ht="15.75" x14ac:dyDescent="0.2">
      <c r="A3" s="111" t="s">
        <v>503</v>
      </c>
      <c r="B3" s="112"/>
      <c r="C3" s="112"/>
      <c r="D3" s="112"/>
      <c r="E3" s="112"/>
      <c r="F3" s="112"/>
      <c r="G3" s="112"/>
      <c r="H3" s="112"/>
      <c r="I3" s="113"/>
    </row>
    <row r="4" spans="1:9" x14ac:dyDescent="0.2">
      <c r="A4" s="108" t="s">
        <v>505</v>
      </c>
      <c r="B4" s="109"/>
      <c r="C4" s="109"/>
      <c r="D4" s="109"/>
      <c r="E4" s="109"/>
      <c r="F4" s="109"/>
      <c r="G4" s="109"/>
      <c r="H4" s="109"/>
      <c r="I4" s="110"/>
    </row>
    <row r="5" spans="1:9" ht="14.45" customHeight="1" x14ac:dyDescent="0.2">
      <c r="A5" s="28" t="s">
        <v>41</v>
      </c>
      <c r="B5" s="123" t="s">
        <v>42</v>
      </c>
      <c r="C5" s="123"/>
      <c r="D5" s="123"/>
      <c r="E5" s="123"/>
      <c r="F5" s="123"/>
      <c r="G5" s="123"/>
      <c r="H5" s="123"/>
      <c r="I5" s="124"/>
    </row>
    <row r="6" spans="1:9" x14ac:dyDescent="0.2">
      <c r="A6" s="29" t="s">
        <v>45</v>
      </c>
      <c r="B6" s="121" t="s">
        <v>51</v>
      </c>
      <c r="C6" s="121"/>
      <c r="D6" s="121"/>
      <c r="E6" s="121"/>
      <c r="F6" s="121"/>
      <c r="G6" s="121"/>
      <c r="H6" s="121"/>
      <c r="I6" s="122"/>
    </row>
    <row r="7" spans="1:9" x14ac:dyDescent="0.2">
      <c r="A7" s="29" t="s">
        <v>44</v>
      </c>
      <c r="B7" s="121" t="s">
        <v>52</v>
      </c>
      <c r="C7" s="121"/>
      <c r="D7" s="121"/>
      <c r="E7" s="121"/>
      <c r="F7" s="121"/>
      <c r="G7" s="121"/>
      <c r="H7" s="121"/>
      <c r="I7" s="122"/>
    </row>
    <row r="8" spans="1:9" x14ac:dyDescent="0.2">
      <c r="A8" s="29" t="s">
        <v>43</v>
      </c>
      <c r="B8" s="121" t="s">
        <v>53</v>
      </c>
      <c r="C8" s="121"/>
      <c r="D8" s="121"/>
      <c r="E8" s="121"/>
      <c r="F8" s="121"/>
      <c r="G8" s="121"/>
      <c r="H8" s="121"/>
      <c r="I8" s="122"/>
    </row>
    <row r="9" spans="1:9" x14ac:dyDescent="0.2">
      <c r="A9" s="29" t="s">
        <v>46</v>
      </c>
      <c r="B9" s="125" t="s">
        <v>54</v>
      </c>
      <c r="C9" s="125"/>
      <c r="D9" s="125"/>
      <c r="E9" s="125"/>
      <c r="F9" s="125"/>
      <c r="G9" s="125"/>
      <c r="H9" s="125"/>
      <c r="I9" s="126"/>
    </row>
    <row r="10" spans="1:9" ht="13.5" thickBot="1" x14ac:dyDescent="0.25">
      <c r="A10" s="30" t="s">
        <v>47</v>
      </c>
      <c r="B10" s="119" t="s">
        <v>55</v>
      </c>
      <c r="C10" s="119"/>
      <c r="D10" s="119"/>
      <c r="E10" s="119"/>
      <c r="F10" s="119"/>
      <c r="G10" s="119"/>
      <c r="H10" s="119"/>
      <c r="I10" s="120"/>
    </row>
    <row r="11" spans="1:9" ht="5.25" customHeight="1" x14ac:dyDescent="0.2">
      <c r="A11" s="31"/>
      <c r="B11" s="32"/>
      <c r="C11" s="32"/>
      <c r="D11" s="32"/>
      <c r="E11" s="32"/>
      <c r="F11" s="32"/>
      <c r="G11" s="32"/>
      <c r="H11" s="32"/>
      <c r="I11" s="33"/>
    </row>
    <row r="12" spans="1:9" x14ac:dyDescent="0.2">
      <c r="A12" s="34" t="s">
        <v>48</v>
      </c>
      <c r="B12" s="35" t="s">
        <v>6</v>
      </c>
      <c r="C12" s="36" t="s">
        <v>71</v>
      </c>
      <c r="D12" s="37">
        <v>20</v>
      </c>
      <c r="E12" s="37" t="str">
        <f>B12&amp;"-"&amp;D12</f>
        <v>A-20</v>
      </c>
      <c r="F12" s="137" t="s">
        <v>70</v>
      </c>
      <c r="G12" s="137"/>
      <c r="H12" s="137"/>
      <c r="I12" s="38">
        <f>VLOOKUP(D12,'BASE DE DATOS'!$N$12:$R$113,MATCH(B12,'BASE DE DATOS'!N12:R12,0),0)</f>
        <v>58.234613374377865</v>
      </c>
    </row>
    <row r="13" spans="1:9" ht="7.15" customHeight="1" thickBot="1" x14ac:dyDescent="0.25">
      <c r="A13" s="114"/>
      <c r="B13" s="115"/>
      <c r="C13" s="115"/>
      <c r="D13" s="115"/>
      <c r="E13" s="115"/>
      <c r="F13" s="115"/>
      <c r="G13" s="115"/>
      <c r="H13" s="115"/>
      <c r="I13" s="116"/>
    </row>
    <row r="14" spans="1:9" x14ac:dyDescent="0.2">
      <c r="A14" s="117">
        <v>1</v>
      </c>
      <c r="B14" s="101" t="s">
        <v>39</v>
      </c>
      <c r="C14" s="101"/>
      <c r="D14" s="101"/>
      <c r="E14" s="131">
        <v>5</v>
      </c>
      <c r="F14" s="101">
        <v>6</v>
      </c>
      <c r="G14" s="101">
        <v>7</v>
      </c>
      <c r="H14" s="101">
        <v>8</v>
      </c>
      <c r="I14" s="129">
        <v>9</v>
      </c>
    </row>
    <row r="15" spans="1:9" x14ac:dyDescent="0.2">
      <c r="A15" s="118"/>
      <c r="B15" s="40">
        <v>2</v>
      </c>
      <c r="C15" s="40">
        <v>3</v>
      </c>
      <c r="D15" s="40">
        <v>4</v>
      </c>
      <c r="E15" s="101"/>
      <c r="F15" s="103"/>
      <c r="G15" s="103"/>
      <c r="H15" s="103"/>
      <c r="I15" s="130"/>
    </row>
    <row r="16" spans="1:9" x14ac:dyDescent="0.2">
      <c r="A16" s="132" t="s">
        <v>56</v>
      </c>
      <c r="B16" s="133"/>
      <c r="C16" s="133"/>
      <c r="D16" s="133"/>
      <c r="E16" s="133"/>
      <c r="F16" s="133"/>
      <c r="G16" s="133"/>
      <c r="H16" s="133"/>
      <c r="I16" s="134"/>
    </row>
    <row r="17" spans="1:24" x14ac:dyDescent="0.2">
      <c r="A17" s="135" t="s">
        <v>50</v>
      </c>
      <c r="B17" s="100" t="s">
        <v>40</v>
      </c>
      <c r="C17" s="100" t="s">
        <v>2</v>
      </c>
      <c r="D17" s="127" t="s">
        <v>33</v>
      </c>
      <c r="E17" s="127" t="s">
        <v>34</v>
      </c>
      <c r="F17" s="102" t="s">
        <v>35</v>
      </c>
      <c r="G17" s="102" t="s">
        <v>36</v>
      </c>
      <c r="H17" s="102" t="s">
        <v>37</v>
      </c>
      <c r="I17" s="104" t="s">
        <v>38</v>
      </c>
      <c r="K17" s="178" t="s">
        <v>498</v>
      </c>
      <c r="L17" s="178" t="s">
        <v>499</v>
      </c>
      <c r="M17" s="179" t="s">
        <v>500</v>
      </c>
      <c r="N17" s="179"/>
      <c r="O17" s="179"/>
      <c r="P17" s="179"/>
      <c r="Q17" s="180" t="s">
        <v>501</v>
      </c>
      <c r="R17" s="180"/>
      <c r="S17" s="180"/>
      <c r="T17" s="180"/>
      <c r="U17" s="181" t="s">
        <v>502</v>
      </c>
      <c r="V17" s="181"/>
      <c r="W17" s="181"/>
      <c r="X17" s="181"/>
    </row>
    <row r="18" spans="1:24" x14ac:dyDescent="0.2">
      <c r="A18" s="136"/>
      <c r="B18" s="101"/>
      <c r="C18" s="101"/>
      <c r="D18" s="128"/>
      <c r="E18" s="128"/>
      <c r="F18" s="102"/>
      <c r="G18" s="103"/>
      <c r="H18" s="103"/>
      <c r="I18" s="104"/>
      <c r="K18" s="178"/>
      <c r="L18" s="178"/>
      <c r="M18" s="23" t="s">
        <v>6</v>
      </c>
      <c r="N18" s="23" t="s">
        <v>1</v>
      </c>
      <c r="O18" s="23" t="s">
        <v>8</v>
      </c>
      <c r="P18" s="23" t="s">
        <v>10</v>
      </c>
      <c r="Q18" s="24" t="s">
        <v>6</v>
      </c>
      <c r="R18" s="24" t="s">
        <v>1</v>
      </c>
      <c r="S18" s="24" t="s">
        <v>8</v>
      </c>
      <c r="T18" s="24" t="s">
        <v>10</v>
      </c>
      <c r="U18" s="25" t="s">
        <v>6</v>
      </c>
      <c r="V18" s="25" t="s">
        <v>1</v>
      </c>
      <c r="W18" s="25" t="s">
        <v>8</v>
      </c>
      <c r="X18" s="25" t="s">
        <v>10</v>
      </c>
    </row>
    <row r="19" spans="1:24" x14ac:dyDescent="0.2">
      <c r="A19" s="42">
        <v>1</v>
      </c>
      <c r="B19" s="26" t="s">
        <v>4</v>
      </c>
      <c r="C19" s="94">
        <v>1</v>
      </c>
      <c r="D19" s="27">
        <v>250</v>
      </c>
      <c r="E19" s="43">
        <f t="shared" ref="E19:E46" si="0">C19*D19</f>
        <v>250</v>
      </c>
      <c r="F19" s="95">
        <v>0.75</v>
      </c>
      <c r="G19" s="43">
        <f>E19*F19</f>
        <v>187.5</v>
      </c>
      <c r="H19" s="96">
        <v>1</v>
      </c>
      <c r="I19" s="46">
        <f>G19*H19</f>
        <v>187.5</v>
      </c>
      <c r="K19" s="26" t="s">
        <v>4</v>
      </c>
      <c r="L19" s="27">
        <v>250</v>
      </c>
      <c r="M19" s="94">
        <v>1</v>
      </c>
      <c r="N19" s="94">
        <v>1</v>
      </c>
      <c r="O19" s="94">
        <v>1</v>
      </c>
      <c r="P19" s="94">
        <v>1</v>
      </c>
      <c r="Q19" s="95">
        <v>0.75</v>
      </c>
      <c r="R19" s="95">
        <v>0.75</v>
      </c>
      <c r="S19" s="95">
        <v>0.75</v>
      </c>
      <c r="T19" s="95">
        <v>0.75</v>
      </c>
      <c r="U19" s="96">
        <v>1</v>
      </c>
      <c r="V19" s="96">
        <v>1</v>
      </c>
      <c r="W19" s="96">
        <v>1</v>
      </c>
      <c r="X19" s="96">
        <v>1</v>
      </c>
    </row>
    <row r="20" spans="1:24" x14ac:dyDescent="0.2">
      <c r="A20" s="42">
        <v>2</v>
      </c>
      <c r="B20" s="26" t="s">
        <v>3</v>
      </c>
      <c r="C20" s="94">
        <v>1</v>
      </c>
      <c r="D20" s="27">
        <v>80</v>
      </c>
      <c r="E20" s="43">
        <f t="shared" si="0"/>
        <v>80</v>
      </c>
      <c r="F20" s="95">
        <v>0.05</v>
      </c>
      <c r="G20" s="43">
        <f t="shared" ref="G20:G42" si="1">E20*F20</f>
        <v>4</v>
      </c>
      <c r="H20" s="96">
        <v>0.6</v>
      </c>
      <c r="I20" s="46">
        <f t="shared" ref="I20:I26" si="2">G20*H20</f>
        <v>2.4</v>
      </c>
      <c r="K20" s="26" t="s">
        <v>3</v>
      </c>
      <c r="L20" s="27">
        <v>80</v>
      </c>
      <c r="M20" s="94">
        <v>1</v>
      </c>
      <c r="N20" s="94">
        <v>1</v>
      </c>
      <c r="O20" s="94">
        <v>1</v>
      </c>
      <c r="P20" s="94">
        <v>1</v>
      </c>
      <c r="Q20" s="95">
        <v>0.05</v>
      </c>
      <c r="R20" s="95">
        <v>0.05</v>
      </c>
      <c r="S20" s="95">
        <v>0.05</v>
      </c>
      <c r="T20" s="95">
        <v>0.05</v>
      </c>
      <c r="U20" s="96">
        <v>0.6</v>
      </c>
      <c r="V20" s="96">
        <v>0.6</v>
      </c>
      <c r="W20" s="96">
        <v>0.6</v>
      </c>
      <c r="X20" s="96">
        <v>0.6</v>
      </c>
    </row>
    <row r="21" spans="1:24" x14ac:dyDescent="0.2">
      <c r="A21" s="42">
        <v>3</v>
      </c>
      <c r="B21" s="26" t="s">
        <v>476</v>
      </c>
      <c r="C21" s="94">
        <v>1</v>
      </c>
      <c r="D21" s="27">
        <v>300</v>
      </c>
      <c r="E21" s="43">
        <f t="shared" si="0"/>
        <v>300</v>
      </c>
      <c r="F21" s="95">
        <v>0.1</v>
      </c>
      <c r="G21" s="43">
        <f t="shared" si="1"/>
        <v>30</v>
      </c>
      <c r="H21" s="96">
        <v>0.6</v>
      </c>
      <c r="I21" s="46">
        <f t="shared" si="2"/>
        <v>18</v>
      </c>
      <c r="K21" s="26" t="s">
        <v>476</v>
      </c>
      <c r="L21" s="27">
        <v>300</v>
      </c>
      <c r="M21" s="94">
        <v>1</v>
      </c>
      <c r="N21" s="94">
        <v>1</v>
      </c>
      <c r="O21" s="94"/>
      <c r="P21" s="94"/>
      <c r="Q21" s="95">
        <v>0.1</v>
      </c>
      <c r="R21" s="95">
        <v>0.1</v>
      </c>
      <c r="S21" s="95">
        <v>0</v>
      </c>
      <c r="T21" s="95">
        <v>0</v>
      </c>
      <c r="U21" s="96">
        <v>0.6</v>
      </c>
      <c r="V21" s="96">
        <v>0.6</v>
      </c>
      <c r="W21" s="96">
        <v>0</v>
      </c>
      <c r="X21" s="96">
        <v>0</v>
      </c>
    </row>
    <row r="22" spans="1:24" x14ac:dyDescent="0.2">
      <c r="A22" s="42">
        <v>4</v>
      </c>
      <c r="B22" s="26" t="s">
        <v>477</v>
      </c>
      <c r="C22" s="94">
        <v>1</v>
      </c>
      <c r="D22" s="27">
        <v>300</v>
      </c>
      <c r="E22" s="43">
        <f t="shared" si="0"/>
        <v>300</v>
      </c>
      <c r="F22" s="95">
        <v>0.1</v>
      </c>
      <c r="G22" s="43">
        <f t="shared" si="1"/>
        <v>30</v>
      </c>
      <c r="H22" s="96">
        <v>0.4</v>
      </c>
      <c r="I22" s="46">
        <f t="shared" si="2"/>
        <v>12</v>
      </c>
      <c r="K22" s="26" t="s">
        <v>477</v>
      </c>
      <c r="L22" s="27">
        <v>300</v>
      </c>
      <c r="M22" s="94">
        <v>1</v>
      </c>
      <c r="N22" s="94"/>
      <c r="O22" s="94"/>
      <c r="P22" s="94"/>
      <c r="Q22" s="95">
        <v>0.1</v>
      </c>
      <c r="R22" s="95">
        <v>0</v>
      </c>
      <c r="S22" s="95">
        <v>0</v>
      </c>
      <c r="T22" s="95">
        <v>0</v>
      </c>
      <c r="U22" s="96">
        <v>0.4</v>
      </c>
      <c r="V22" s="96">
        <v>0</v>
      </c>
      <c r="W22" s="96">
        <v>0</v>
      </c>
      <c r="X22" s="96">
        <v>0</v>
      </c>
    </row>
    <row r="23" spans="1:24" x14ac:dyDescent="0.2">
      <c r="A23" s="42">
        <v>5</v>
      </c>
      <c r="B23" s="26" t="s">
        <v>478</v>
      </c>
      <c r="C23" s="94">
        <v>1</v>
      </c>
      <c r="D23" s="27">
        <v>1200</v>
      </c>
      <c r="E23" s="43">
        <f t="shared" si="0"/>
        <v>1200</v>
      </c>
      <c r="F23" s="95">
        <v>0.05</v>
      </c>
      <c r="G23" s="43">
        <f t="shared" si="1"/>
        <v>60</v>
      </c>
      <c r="H23" s="96">
        <v>0.5</v>
      </c>
      <c r="I23" s="46">
        <f t="shared" si="2"/>
        <v>30</v>
      </c>
      <c r="K23" s="26" t="s">
        <v>478</v>
      </c>
      <c r="L23" s="27">
        <v>1200</v>
      </c>
      <c r="M23" s="94">
        <v>1</v>
      </c>
      <c r="N23" s="94">
        <v>1</v>
      </c>
      <c r="O23" s="94"/>
      <c r="P23" s="94"/>
      <c r="Q23" s="95">
        <v>0.05</v>
      </c>
      <c r="R23" s="95">
        <v>0.05</v>
      </c>
      <c r="S23" s="95">
        <v>0</v>
      </c>
      <c r="T23" s="95">
        <v>0</v>
      </c>
      <c r="U23" s="96">
        <v>0.5</v>
      </c>
      <c r="V23" s="96">
        <v>0.5</v>
      </c>
      <c r="W23" s="96">
        <v>0</v>
      </c>
      <c r="X23" s="96">
        <v>0</v>
      </c>
    </row>
    <row r="24" spans="1:24" x14ac:dyDescent="0.2">
      <c r="A24" s="42">
        <v>6</v>
      </c>
      <c r="B24" s="26" t="s">
        <v>479</v>
      </c>
      <c r="C24" s="94">
        <v>1</v>
      </c>
      <c r="D24" s="27">
        <v>150</v>
      </c>
      <c r="E24" s="43">
        <f t="shared" si="0"/>
        <v>150</v>
      </c>
      <c r="F24" s="95">
        <v>0.05</v>
      </c>
      <c r="G24" s="43">
        <f t="shared" si="1"/>
        <v>7.5</v>
      </c>
      <c r="H24" s="96">
        <v>0.3</v>
      </c>
      <c r="I24" s="46">
        <f t="shared" si="2"/>
        <v>2.25</v>
      </c>
      <c r="K24" s="26" t="s">
        <v>479</v>
      </c>
      <c r="L24" s="27">
        <v>150</v>
      </c>
      <c r="M24" s="94">
        <v>1</v>
      </c>
      <c r="N24" s="94"/>
      <c r="O24" s="94"/>
      <c r="P24" s="94"/>
      <c r="Q24" s="95">
        <v>0.05</v>
      </c>
      <c r="R24" s="95">
        <v>0</v>
      </c>
      <c r="S24" s="95">
        <v>0</v>
      </c>
      <c r="T24" s="95">
        <v>0</v>
      </c>
      <c r="U24" s="96">
        <v>0.3</v>
      </c>
      <c r="V24" s="96">
        <v>0</v>
      </c>
      <c r="W24" s="96">
        <v>0</v>
      </c>
      <c r="X24" s="96">
        <v>0</v>
      </c>
    </row>
    <row r="25" spans="1:24" x14ac:dyDescent="0.2">
      <c r="A25" s="42">
        <v>7</v>
      </c>
      <c r="B25" s="26" t="s">
        <v>480</v>
      </c>
      <c r="C25" s="94">
        <v>1</v>
      </c>
      <c r="D25" s="27">
        <v>200</v>
      </c>
      <c r="E25" s="43">
        <f t="shared" si="0"/>
        <v>200</v>
      </c>
      <c r="F25" s="95">
        <v>0.05</v>
      </c>
      <c r="G25" s="43">
        <f t="shared" si="1"/>
        <v>10</v>
      </c>
      <c r="H25" s="96">
        <v>0.3</v>
      </c>
      <c r="I25" s="46">
        <f t="shared" si="2"/>
        <v>3</v>
      </c>
      <c r="K25" s="26" t="s">
        <v>480</v>
      </c>
      <c r="L25" s="27">
        <v>200</v>
      </c>
      <c r="M25" s="94">
        <v>1</v>
      </c>
      <c r="N25" s="94">
        <v>1</v>
      </c>
      <c r="O25" s="94"/>
      <c r="P25" s="94"/>
      <c r="Q25" s="95">
        <v>0.05</v>
      </c>
      <c r="R25" s="95">
        <v>0.05</v>
      </c>
      <c r="S25" s="95">
        <v>0</v>
      </c>
      <c r="T25" s="95">
        <v>0</v>
      </c>
      <c r="U25" s="96">
        <v>0.3</v>
      </c>
      <c r="V25" s="96">
        <v>0</v>
      </c>
      <c r="W25" s="96">
        <v>0</v>
      </c>
      <c r="X25" s="96">
        <v>0</v>
      </c>
    </row>
    <row r="26" spans="1:24" x14ac:dyDescent="0.2">
      <c r="A26" s="42">
        <v>8</v>
      </c>
      <c r="B26" s="26" t="s">
        <v>481</v>
      </c>
      <c r="C26" s="94">
        <v>1</v>
      </c>
      <c r="D26" s="27">
        <v>1000</v>
      </c>
      <c r="E26" s="43">
        <f t="shared" si="0"/>
        <v>1000</v>
      </c>
      <c r="F26" s="95">
        <v>0.05</v>
      </c>
      <c r="G26" s="43">
        <f t="shared" si="1"/>
        <v>50</v>
      </c>
      <c r="H26" s="96">
        <v>0.5</v>
      </c>
      <c r="I26" s="46">
        <f t="shared" si="2"/>
        <v>25</v>
      </c>
      <c r="K26" s="26" t="s">
        <v>481</v>
      </c>
      <c r="L26" s="27">
        <v>1000</v>
      </c>
      <c r="M26" s="94">
        <v>1</v>
      </c>
      <c r="N26" s="94">
        <v>1</v>
      </c>
      <c r="O26" s="94">
        <v>1</v>
      </c>
      <c r="P26" s="94">
        <v>1</v>
      </c>
      <c r="Q26" s="95">
        <v>0.05</v>
      </c>
      <c r="R26" s="95">
        <v>0.05</v>
      </c>
      <c r="S26" s="95">
        <v>0.05</v>
      </c>
      <c r="T26" s="95">
        <v>0.05</v>
      </c>
      <c r="U26" s="96">
        <v>0.5</v>
      </c>
      <c r="V26" s="96">
        <v>0.2</v>
      </c>
      <c r="W26" s="96">
        <v>0.2</v>
      </c>
      <c r="X26" s="96">
        <v>0.2</v>
      </c>
    </row>
    <row r="27" spans="1:24" x14ac:dyDescent="0.2">
      <c r="A27" s="42">
        <v>9</v>
      </c>
      <c r="B27" s="26" t="s">
        <v>482</v>
      </c>
      <c r="C27" s="94">
        <v>1</v>
      </c>
      <c r="D27" s="27">
        <v>1200</v>
      </c>
      <c r="E27" s="43">
        <f t="shared" si="0"/>
        <v>1200</v>
      </c>
      <c r="F27" s="95">
        <v>0.05</v>
      </c>
      <c r="G27" s="43">
        <f t="shared" si="1"/>
        <v>60</v>
      </c>
      <c r="H27" s="96">
        <v>0.5</v>
      </c>
      <c r="I27" s="46">
        <f>G27*H27</f>
        <v>30</v>
      </c>
      <c r="K27" s="26" t="s">
        <v>482</v>
      </c>
      <c r="L27" s="27">
        <v>1200</v>
      </c>
      <c r="M27" s="94">
        <v>1</v>
      </c>
      <c r="N27" s="94">
        <v>1</v>
      </c>
      <c r="O27" s="94"/>
      <c r="P27" s="94"/>
      <c r="Q27" s="95">
        <v>0.05</v>
      </c>
      <c r="R27" s="95">
        <v>0.05</v>
      </c>
      <c r="S27" s="95">
        <v>0</v>
      </c>
      <c r="T27" s="95">
        <v>0</v>
      </c>
      <c r="U27" s="96">
        <v>0.5</v>
      </c>
      <c r="V27" s="96">
        <v>0.3</v>
      </c>
      <c r="W27" s="96">
        <v>0</v>
      </c>
      <c r="X27" s="96">
        <v>0</v>
      </c>
    </row>
    <row r="28" spans="1:24" x14ac:dyDescent="0.2">
      <c r="A28" s="42">
        <v>10</v>
      </c>
      <c r="B28" s="26" t="s">
        <v>483</v>
      </c>
      <c r="C28" s="94">
        <v>1</v>
      </c>
      <c r="D28" s="27">
        <v>2500</v>
      </c>
      <c r="E28" s="43">
        <f t="shared" si="0"/>
        <v>2500</v>
      </c>
      <c r="F28" s="95">
        <v>0.25</v>
      </c>
      <c r="G28" s="43">
        <f t="shared" si="1"/>
        <v>625</v>
      </c>
      <c r="H28" s="96">
        <v>0.8</v>
      </c>
      <c r="I28" s="46">
        <f t="shared" ref="I28:I42" si="3">G28*H28</f>
        <v>500</v>
      </c>
      <c r="K28" s="26" t="s">
        <v>483</v>
      </c>
      <c r="L28" s="27">
        <v>2500</v>
      </c>
      <c r="M28" s="94">
        <v>1</v>
      </c>
      <c r="N28" s="94"/>
      <c r="O28" s="94"/>
      <c r="P28" s="94"/>
      <c r="Q28" s="95">
        <v>0.25</v>
      </c>
      <c r="R28" s="95">
        <v>0</v>
      </c>
      <c r="S28" s="95">
        <v>0</v>
      </c>
      <c r="T28" s="95">
        <v>0</v>
      </c>
      <c r="U28" s="96">
        <v>0.8</v>
      </c>
      <c r="V28" s="96">
        <v>0</v>
      </c>
      <c r="W28" s="96">
        <v>0</v>
      </c>
      <c r="X28" s="96">
        <v>0</v>
      </c>
    </row>
    <row r="29" spans="1:24" x14ac:dyDescent="0.2">
      <c r="A29" s="42">
        <v>11</v>
      </c>
      <c r="B29" s="26" t="s">
        <v>484</v>
      </c>
      <c r="C29" s="94">
        <v>45</v>
      </c>
      <c r="D29" s="27">
        <v>7</v>
      </c>
      <c r="E29" s="43">
        <f t="shared" si="0"/>
        <v>315</v>
      </c>
      <c r="F29" s="95">
        <v>0.2</v>
      </c>
      <c r="G29" s="43">
        <f t="shared" si="1"/>
        <v>63</v>
      </c>
      <c r="H29" s="96">
        <v>1</v>
      </c>
      <c r="I29" s="46">
        <f t="shared" si="3"/>
        <v>63</v>
      </c>
      <c r="K29" s="26" t="s">
        <v>484</v>
      </c>
      <c r="L29" s="27">
        <v>7</v>
      </c>
      <c r="M29" s="94">
        <v>45</v>
      </c>
      <c r="N29" s="94">
        <v>20</v>
      </c>
      <c r="O29" s="94">
        <v>15</v>
      </c>
      <c r="P29" s="94">
        <v>10</v>
      </c>
      <c r="Q29" s="95">
        <v>0.2</v>
      </c>
      <c r="R29" s="95">
        <v>0.2</v>
      </c>
      <c r="S29" s="95">
        <v>0.2</v>
      </c>
      <c r="T29" s="95">
        <v>0.2</v>
      </c>
      <c r="U29" s="96">
        <v>1</v>
      </c>
      <c r="V29" s="96">
        <v>1</v>
      </c>
      <c r="W29" s="96">
        <v>1</v>
      </c>
      <c r="X29" s="96">
        <v>1</v>
      </c>
    </row>
    <row r="30" spans="1:24" x14ac:dyDescent="0.2">
      <c r="A30" s="42">
        <v>12</v>
      </c>
      <c r="B30" s="26" t="s">
        <v>485</v>
      </c>
      <c r="C30" s="94">
        <v>10</v>
      </c>
      <c r="D30" s="27">
        <v>2</v>
      </c>
      <c r="E30" s="43">
        <f t="shared" si="0"/>
        <v>20</v>
      </c>
      <c r="F30" s="95">
        <v>0.05</v>
      </c>
      <c r="G30" s="43">
        <f t="shared" si="1"/>
        <v>1</v>
      </c>
      <c r="H30" s="96">
        <v>1</v>
      </c>
      <c r="I30" s="46">
        <f t="shared" si="3"/>
        <v>1</v>
      </c>
      <c r="K30" s="26" t="s">
        <v>485</v>
      </c>
      <c r="L30" s="27">
        <v>2</v>
      </c>
      <c r="M30" s="94">
        <v>10</v>
      </c>
      <c r="N30" s="94"/>
      <c r="O30" s="94"/>
      <c r="P30" s="94"/>
      <c r="Q30" s="95">
        <v>0.05</v>
      </c>
      <c r="R30" s="95">
        <v>0</v>
      </c>
      <c r="S30" s="95">
        <v>0</v>
      </c>
      <c r="T30" s="95">
        <v>0</v>
      </c>
      <c r="U30" s="96">
        <v>1</v>
      </c>
      <c r="V30" s="96">
        <v>0</v>
      </c>
      <c r="W30" s="96">
        <v>0</v>
      </c>
      <c r="X30" s="96">
        <v>0</v>
      </c>
    </row>
    <row r="31" spans="1:24" x14ac:dyDescent="0.2">
      <c r="A31" s="42">
        <v>13</v>
      </c>
      <c r="B31" s="26" t="s">
        <v>486</v>
      </c>
      <c r="C31" s="94">
        <v>3</v>
      </c>
      <c r="D31" s="27">
        <v>120</v>
      </c>
      <c r="E31" s="43">
        <f t="shared" si="0"/>
        <v>360</v>
      </c>
      <c r="F31" s="95">
        <v>0.25</v>
      </c>
      <c r="G31" s="43">
        <f t="shared" si="1"/>
        <v>90</v>
      </c>
      <c r="H31" s="96">
        <v>1</v>
      </c>
      <c r="I31" s="46">
        <f t="shared" si="3"/>
        <v>90</v>
      </c>
      <c r="K31" s="26" t="s">
        <v>486</v>
      </c>
      <c r="L31" s="27">
        <v>120</v>
      </c>
      <c r="M31" s="94">
        <v>3</v>
      </c>
      <c r="N31" s="94">
        <v>2</v>
      </c>
      <c r="O31" s="94">
        <v>1</v>
      </c>
      <c r="P31" s="94">
        <v>1</v>
      </c>
      <c r="Q31" s="95">
        <v>0.25</v>
      </c>
      <c r="R31" s="95">
        <v>0.25</v>
      </c>
      <c r="S31" s="95">
        <v>0.25</v>
      </c>
      <c r="T31" s="95">
        <v>0.25</v>
      </c>
      <c r="U31" s="96">
        <v>1</v>
      </c>
      <c r="V31" s="96">
        <v>1</v>
      </c>
      <c r="W31" s="96">
        <v>1</v>
      </c>
      <c r="X31" s="96">
        <v>1</v>
      </c>
    </row>
    <row r="32" spans="1:24" x14ac:dyDescent="0.2">
      <c r="A32" s="42">
        <v>14</v>
      </c>
      <c r="B32" s="26" t="s">
        <v>487</v>
      </c>
      <c r="C32" s="94">
        <v>3</v>
      </c>
      <c r="D32" s="27">
        <v>5</v>
      </c>
      <c r="E32" s="43">
        <f t="shared" si="0"/>
        <v>15</v>
      </c>
      <c r="F32" s="95">
        <v>0.75</v>
      </c>
      <c r="G32" s="43">
        <f t="shared" si="1"/>
        <v>11.25</v>
      </c>
      <c r="H32" s="96">
        <v>1</v>
      </c>
      <c r="I32" s="46">
        <f t="shared" si="3"/>
        <v>11.25</v>
      </c>
      <c r="K32" s="26" t="s">
        <v>487</v>
      </c>
      <c r="L32" s="27">
        <v>5</v>
      </c>
      <c r="M32" s="94">
        <v>3</v>
      </c>
      <c r="N32" s="94">
        <v>2</v>
      </c>
      <c r="O32" s="94">
        <v>2</v>
      </c>
      <c r="P32" s="94">
        <v>1</v>
      </c>
      <c r="Q32" s="95">
        <v>0.75</v>
      </c>
      <c r="R32" s="95">
        <v>0.75</v>
      </c>
      <c r="S32" s="95">
        <v>0.75</v>
      </c>
      <c r="T32" s="95">
        <v>0.75</v>
      </c>
      <c r="U32" s="96">
        <v>1</v>
      </c>
      <c r="V32" s="96">
        <v>1</v>
      </c>
      <c r="W32" s="96">
        <v>1</v>
      </c>
      <c r="X32" s="96">
        <v>1</v>
      </c>
    </row>
    <row r="33" spans="1:24" x14ac:dyDescent="0.2">
      <c r="A33" s="42">
        <v>15</v>
      </c>
      <c r="B33" s="26" t="s">
        <v>488</v>
      </c>
      <c r="C33" s="94">
        <v>1</v>
      </c>
      <c r="D33" s="27">
        <v>120</v>
      </c>
      <c r="E33" s="43">
        <f t="shared" si="0"/>
        <v>120</v>
      </c>
      <c r="F33" s="95">
        <v>0.3</v>
      </c>
      <c r="G33" s="43">
        <f t="shared" si="1"/>
        <v>36</v>
      </c>
      <c r="H33" s="96">
        <v>0.6</v>
      </c>
      <c r="I33" s="46">
        <f t="shared" si="3"/>
        <v>21.599999999999998</v>
      </c>
      <c r="K33" s="26" t="s">
        <v>488</v>
      </c>
      <c r="L33" s="27">
        <v>120</v>
      </c>
      <c r="M33" s="94">
        <v>1</v>
      </c>
      <c r="N33" s="94">
        <v>1</v>
      </c>
      <c r="O33" s="94">
        <v>1</v>
      </c>
      <c r="P33" s="94">
        <v>1</v>
      </c>
      <c r="Q33" s="95">
        <v>0.3</v>
      </c>
      <c r="R33" s="95">
        <v>0.3</v>
      </c>
      <c r="S33" s="95">
        <v>0.3</v>
      </c>
      <c r="T33" s="95">
        <v>0.3</v>
      </c>
      <c r="U33" s="96">
        <v>0.6</v>
      </c>
      <c r="V33" s="96">
        <v>0.6</v>
      </c>
      <c r="W33" s="96">
        <v>0.6</v>
      </c>
      <c r="X33" s="96">
        <v>0.6</v>
      </c>
    </row>
    <row r="34" spans="1:24" x14ac:dyDescent="0.2">
      <c r="A34" s="42">
        <v>16</v>
      </c>
      <c r="B34" s="26" t="s">
        <v>489</v>
      </c>
      <c r="C34" s="94">
        <v>2</v>
      </c>
      <c r="D34" s="27">
        <v>80</v>
      </c>
      <c r="E34" s="43">
        <f t="shared" si="0"/>
        <v>160</v>
      </c>
      <c r="F34" s="95">
        <v>0.3</v>
      </c>
      <c r="G34" s="43">
        <f t="shared" si="1"/>
        <v>48</v>
      </c>
      <c r="H34" s="96">
        <v>0.8</v>
      </c>
      <c r="I34" s="46">
        <f t="shared" si="3"/>
        <v>38.400000000000006</v>
      </c>
      <c r="K34" s="26" t="s">
        <v>489</v>
      </c>
      <c r="L34" s="27">
        <v>80</v>
      </c>
      <c r="M34" s="94">
        <v>2</v>
      </c>
      <c r="N34" s="94">
        <v>1</v>
      </c>
      <c r="O34" s="94"/>
      <c r="P34" s="94"/>
      <c r="Q34" s="95">
        <v>0.3</v>
      </c>
      <c r="R34" s="95">
        <v>0.3</v>
      </c>
      <c r="S34" s="95">
        <v>0</v>
      </c>
      <c r="T34" s="95">
        <v>0</v>
      </c>
      <c r="U34" s="96">
        <v>0.8</v>
      </c>
      <c r="V34" s="96">
        <v>0.6</v>
      </c>
      <c r="W34" s="96">
        <v>0</v>
      </c>
      <c r="X34" s="96">
        <v>0</v>
      </c>
    </row>
    <row r="35" spans="1:24" x14ac:dyDescent="0.2">
      <c r="A35" s="42">
        <v>17</v>
      </c>
      <c r="B35" s="26" t="s">
        <v>5</v>
      </c>
      <c r="C35" s="94">
        <v>1</v>
      </c>
      <c r="D35" s="27">
        <v>400</v>
      </c>
      <c r="E35" s="43">
        <f t="shared" si="0"/>
        <v>400</v>
      </c>
      <c r="F35" s="95">
        <v>0.1</v>
      </c>
      <c r="G35" s="43">
        <f t="shared" si="1"/>
        <v>40</v>
      </c>
      <c r="H35" s="96">
        <v>0.7</v>
      </c>
      <c r="I35" s="46">
        <f t="shared" si="3"/>
        <v>28</v>
      </c>
      <c r="K35" s="26" t="s">
        <v>5</v>
      </c>
      <c r="L35" s="27">
        <v>400</v>
      </c>
      <c r="M35" s="94">
        <v>1</v>
      </c>
      <c r="N35" s="94">
        <v>1</v>
      </c>
      <c r="O35" s="94">
        <v>1</v>
      </c>
      <c r="P35" s="94"/>
      <c r="Q35" s="95">
        <v>0.1</v>
      </c>
      <c r="R35" s="95">
        <v>0.1</v>
      </c>
      <c r="S35" s="95">
        <v>0.1</v>
      </c>
      <c r="T35" s="95">
        <v>0</v>
      </c>
      <c r="U35" s="96">
        <v>0.7</v>
      </c>
      <c r="V35" s="96">
        <v>0.7</v>
      </c>
      <c r="W35" s="96">
        <v>0.7</v>
      </c>
      <c r="X35" s="96">
        <v>0</v>
      </c>
    </row>
    <row r="36" spans="1:24" x14ac:dyDescent="0.2">
      <c r="A36" s="42">
        <v>18</v>
      </c>
      <c r="B36" s="26" t="s">
        <v>490</v>
      </c>
      <c r="C36" s="94">
        <v>1</v>
      </c>
      <c r="D36" s="27">
        <v>400</v>
      </c>
      <c r="E36" s="43">
        <f t="shared" si="0"/>
        <v>400</v>
      </c>
      <c r="F36" s="95">
        <v>0.1</v>
      </c>
      <c r="G36" s="43">
        <f t="shared" si="1"/>
        <v>40</v>
      </c>
      <c r="H36" s="96">
        <v>0.7</v>
      </c>
      <c r="I36" s="46">
        <f t="shared" si="3"/>
        <v>28</v>
      </c>
      <c r="K36" s="26" t="s">
        <v>490</v>
      </c>
      <c r="L36" s="27">
        <v>400</v>
      </c>
      <c r="M36" s="94">
        <v>1</v>
      </c>
      <c r="N36" s="94">
        <v>1</v>
      </c>
      <c r="O36" s="94">
        <v>1</v>
      </c>
      <c r="P36" s="94"/>
      <c r="Q36" s="95">
        <v>0.1</v>
      </c>
      <c r="R36" s="95">
        <v>0.1</v>
      </c>
      <c r="S36" s="95">
        <v>0.1</v>
      </c>
      <c r="T36" s="95">
        <v>0</v>
      </c>
      <c r="U36" s="96">
        <v>0.7</v>
      </c>
      <c r="V36" s="96">
        <v>0.7</v>
      </c>
      <c r="W36" s="96">
        <v>0.7</v>
      </c>
      <c r="X36" s="96">
        <v>0</v>
      </c>
    </row>
    <row r="37" spans="1:24" x14ac:dyDescent="0.2">
      <c r="A37" s="42">
        <v>19</v>
      </c>
      <c r="B37" s="26" t="s">
        <v>491</v>
      </c>
      <c r="C37" s="94">
        <v>1</v>
      </c>
      <c r="D37" s="27">
        <v>1500</v>
      </c>
      <c r="E37" s="43">
        <f t="shared" si="0"/>
        <v>1500</v>
      </c>
      <c r="F37" s="95">
        <v>0.05</v>
      </c>
      <c r="G37" s="43">
        <f t="shared" si="1"/>
        <v>75</v>
      </c>
      <c r="H37" s="96">
        <v>0.8</v>
      </c>
      <c r="I37" s="46">
        <f t="shared" si="3"/>
        <v>60</v>
      </c>
      <c r="K37" s="26" t="s">
        <v>491</v>
      </c>
      <c r="L37" s="27">
        <v>1500</v>
      </c>
      <c r="M37" s="94">
        <v>1</v>
      </c>
      <c r="N37" s="94">
        <v>1</v>
      </c>
      <c r="O37" s="94">
        <v>1</v>
      </c>
      <c r="P37" s="94">
        <v>1</v>
      </c>
      <c r="Q37" s="95">
        <v>0.05</v>
      </c>
      <c r="R37" s="95">
        <v>0.05</v>
      </c>
      <c r="S37" s="95">
        <v>0.05</v>
      </c>
      <c r="T37" s="95">
        <v>0.05</v>
      </c>
      <c r="U37" s="96">
        <v>0.8</v>
      </c>
      <c r="V37" s="96">
        <v>0.8</v>
      </c>
      <c r="W37" s="96">
        <v>0.8</v>
      </c>
      <c r="X37" s="96">
        <v>0.8</v>
      </c>
    </row>
    <row r="38" spans="1:24" x14ac:dyDescent="0.2">
      <c r="A38" s="42">
        <v>20</v>
      </c>
      <c r="B38" s="26" t="s">
        <v>492</v>
      </c>
      <c r="C38" s="94">
        <v>1</v>
      </c>
      <c r="D38" s="27">
        <v>180</v>
      </c>
      <c r="E38" s="43">
        <f t="shared" si="0"/>
        <v>180</v>
      </c>
      <c r="F38" s="95">
        <v>0.01</v>
      </c>
      <c r="G38" s="43">
        <f t="shared" si="1"/>
        <v>1.8</v>
      </c>
      <c r="H38" s="96">
        <v>0.2</v>
      </c>
      <c r="I38" s="46">
        <f t="shared" si="3"/>
        <v>0.36000000000000004</v>
      </c>
      <c r="K38" s="26" t="s">
        <v>492</v>
      </c>
      <c r="L38" s="27">
        <v>180</v>
      </c>
      <c r="M38" s="94">
        <v>1</v>
      </c>
      <c r="N38" s="94">
        <v>1</v>
      </c>
      <c r="O38" s="94"/>
      <c r="P38" s="94"/>
      <c r="Q38" s="95">
        <v>0.01</v>
      </c>
      <c r="R38" s="95">
        <v>0.01</v>
      </c>
      <c r="S38" s="95">
        <v>0</v>
      </c>
      <c r="T38" s="95">
        <v>0</v>
      </c>
      <c r="U38" s="96">
        <v>0.2</v>
      </c>
      <c r="V38" s="96">
        <v>0.1</v>
      </c>
      <c r="W38" s="96">
        <v>0</v>
      </c>
      <c r="X38" s="96">
        <v>0</v>
      </c>
    </row>
    <row r="39" spans="1:24" x14ac:dyDescent="0.2">
      <c r="A39" s="42">
        <v>21</v>
      </c>
      <c r="B39" s="26" t="s">
        <v>493</v>
      </c>
      <c r="C39" s="94">
        <v>2</v>
      </c>
      <c r="D39" s="27">
        <v>15</v>
      </c>
      <c r="E39" s="43">
        <f t="shared" si="0"/>
        <v>30</v>
      </c>
      <c r="F39" s="95">
        <v>1</v>
      </c>
      <c r="G39" s="43">
        <f t="shared" si="1"/>
        <v>30</v>
      </c>
      <c r="H39" s="96">
        <v>1</v>
      </c>
      <c r="I39" s="46">
        <f t="shared" si="3"/>
        <v>30</v>
      </c>
      <c r="K39" s="26" t="s">
        <v>493</v>
      </c>
      <c r="L39" s="27">
        <v>15</v>
      </c>
      <c r="M39" s="94">
        <v>2</v>
      </c>
      <c r="N39" s="94">
        <v>2</v>
      </c>
      <c r="O39" s="94">
        <v>1</v>
      </c>
      <c r="P39" s="94">
        <v>1</v>
      </c>
      <c r="Q39" s="95">
        <v>1</v>
      </c>
      <c r="R39" s="95">
        <v>1</v>
      </c>
      <c r="S39" s="95">
        <v>1</v>
      </c>
      <c r="T39" s="95">
        <v>1</v>
      </c>
      <c r="U39" s="96">
        <v>1</v>
      </c>
      <c r="V39" s="96">
        <v>1</v>
      </c>
      <c r="W39" s="96">
        <v>1</v>
      </c>
      <c r="X39" s="96">
        <v>1</v>
      </c>
    </row>
    <row r="40" spans="1:24" x14ac:dyDescent="0.2">
      <c r="A40" s="42">
        <v>22</v>
      </c>
      <c r="B40" s="26" t="s">
        <v>494</v>
      </c>
      <c r="C40" s="94">
        <v>1</v>
      </c>
      <c r="D40" s="27">
        <v>60</v>
      </c>
      <c r="E40" s="43">
        <f t="shared" si="0"/>
        <v>60</v>
      </c>
      <c r="F40" s="95">
        <v>0.2</v>
      </c>
      <c r="G40" s="43">
        <f t="shared" si="1"/>
        <v>12</v>
      </c>
      <c r="H40" s="96">
        <v>0.4</v>
      </c>
      <c r="I40" s="46">
        <f t="shared" si="3"/>
        <v>4.8000000000000007</v>
      </c>
      <c r="K40" s="26" t="s">
        <v>494</v>
      </c>
      <c r="L40" s="27">
        <v>60</v>
      </c>
      <c r="M40" s="94">
        <v>1</v>
      </c>
      <c r="N40" s="94">
        <v>1</v>
      </c>
      <c r="O40" s="94"/>
      <c r="P40" s="94"/>
      <c r="Q40" s="95">
        <v>0.2</v>
      </c>
      <c r="R40" s="95">
        <v>0.2</v>
      </c>
      <c r="S40" s="95">
        <v>0</v>
      </c>
      <c r="T40" s="95">
        <v>0</v>
      </c>
      <c r="U40" s="96">
        <v>0.4</v>
      </c>
      <c r="V40" s="96">
        <v>0.1</v>
      </c>
      <c r="W40" s="96">
        <v>0</v>
      </c>
      <c r="X40" s="96">
        <v>0</v>
      </c>
    </row>
    <row r="41" spans="1:24" x14ac:dyDescent="0.2">
      <c r="A41" s="42">
        <v>23</v>
      </c>
      <c r="B41" s="26" t="s">
        <v>495</v>
      </c>
      <c r="C41" s="94">
        <v>1</v>
      </c>
      <c r="D41" s="27">
        <v>120</v>
      </c>
      <c r="E41" s="43">
        <f t="shared" si="0"/>
        <v>120</v>
      </c>
      <c r="F41" s="95">
        <v>0.25</v>
      </c>
      <c r="G41" s="43">
        <f t="shared" si="1"/>
        <v>30</v>
      </c>
      <c r="H41" s="96">
        <v>0.6</v>
      </c>
      <c r="I41" s="46">
        <f t="shared" si="3"/>
        <v>18</v>
      </c>
      <c r="K41" s="26" t="s">
        <v>495</v>
      </c>
      <c r="L41" s="27">
        <v>120</v>
      </c>
      <c r="M41" s="94">
        <v>1</v>
      </c>
      <c r="N41" s="94">
        <v>1</v>
      </c>
      <c r="O41" s="94">
        <v>1</v>
      </c>
      <c r="P41" s="94">
        <v>1</v>
      </c>
      <c r="Q41" s="95">
        <v>0.25</v>
      </c>
      <c r="R41" s="95">
        <v>0.25</v>
      </c>
      <c r="S41" s="95">
        <v>0.25</v>
      </c>
      <c r="T41" s="95">
        <v>0.25</v>
      </c>
      <c r="U41" s="96">
        <v>0.6</v>
      </c>
      <c r="V41" s="96">
        <v>0.6</v>
      </c>
      <c r="W41" s="96">
        <v>0.6</v>
      </c>
      <c r="X41" s="96">
        <v>0.6</v>
      </c>
    </row>
    <row r="42" spans="1:24" x14ac:dyDescent="0.2">
      <c r="A42" s="42">
        <v>24</v>
      </c>
      <c r="B42" s="26" t="s">
        <v>496</v>
      </c>
      <c r="C42" s="94">
        <v>1</v>
      </c>
      <c r="D42" s="27">
        <v>300</v>
      </c>
      <c r="E42" s="43">
        <f t="shared" si="0"/>
        <v>300</v>
      </c>
      <c r="F42" s="95">
        <v>0.05</v>
      </c>
      <c r="G42" s="43">
        <f t="shared" si="1"/>
        <v>15</v>
      </c>
      <c r="H42" s="96">
        <v>0.3</v>
      </c>
      <c r="I42" s="46">
        <f t="shared" si="3"/>
        <v>4.5</v>
      </c>
      <c r="K42" s="26" t="s">
        <v>496</v>
      </c>
      <c r="L42" s="27">
        <v>300</v>
      </c>
      <c r="M42" s="94">
        <v>1</v>
      </c>
      <c r="N42" s="94">
        <v>1</v>
      </c>
      <c r="O42" s="94"/>
      <c r="P42" s="94"/>
      <c r="Q42" s="95">
        <v>0.05</v>
      </c>
      <c r="R42" s="95">
        <v>0.05</v>
      </c>
      <c r="S42" s="95">
        <v>0</v>
      </c>
      <c r="T42" s="95">
        <v>0</v>
      </c>
      <c r="U42" s="96">
        <v>0.3</v>
      </c>
      <c r="V42" s="96">
        <v>0.2</v>
      </c>
      <c r="W42" s="96">
        <v>0</v>
      </c>
      <c r="X42" s="96">
        <v>0</v>
      </c>
    </row>
    <row r="43" spans="1:24" x14ac:dyDescent="0.2">
      <c r="A43" s="42">
        <v>25</v>
      </c>
      <c r="B43" s="26" t="s">
        <v>509</v>
      </c>
      <c r="C43" s="94">
        <v>40</v>
      </c>
      <c r="D43" s="27">
        <v>500</v>
      </c>
      <c r="E43" s="43">
        <f t="shared" si="0"/>
        <v>20000</v>
      </c>
      <c r="F43" s="95">
        <v>0.3</v>
      </c>
      <c r="G43" s="43">
        <f t="shared" ref="G43:G46" si="4">E43*F43</f>
        <v>6000</v>
      </c>
      <c r="H43" s="96">
        <v>0.6</v>
      </c>
      <c r="I43" s="46">
        <f t="shared" ref="I43:I46" si="5">G43*H43</f>
        <v>3600</v>
      </c>
      <c r="K43" s="26" t="s">
        <v>509</v>
      </c>
      <c r="L43" s="27">
        <v>500</v>
      </c>
      <c r="M43" s="94">
        <v>40</v>
      </c>
      <c r="N43" s="94">
        <v>30</v>
      </c>
      <c r="O43" s="94">
        <v>25</v>
      </c>
      <c r="P43" s="94">
        <v>15</v>
      </c>
      <c r="Q43" s="95">
        <v>0.3</v>
      </c>
      <c r="R43" s="95">
        <v>0.3</v>
      </c>
      <c r="S43" s="95">
        <v>0.3</v>
      </c>
      <c r="T43" s="95">
        <v>0.3</v>
      </c>
      <c r="U43" s="96">
        <v>0.6</v>
      </c>
      <c r="V43" s="96">
        <v>0.4</v>
      </c>
      <c r="W43" s="96">
        <v>0.2</v>
      </c>
      <c r="X43" s="96">
        <v>0.1</v>
      </c>
    </row>
    <row r="44" spans="1:24" x14ac:dyDescent="0.2">
      <c r="A44" s="42">
        <v>26</v>
      </c>
      <c r="B44" s="26" t="s">
        <v>510</v>
      </c>
      <c r="C44" s="94">
        <v>1</v>
      </c>
      <c r="D44" s="27">
        <v>400</v>
      </c>
      <c r="E44" s="43">
        <f t="shared" si="0"/>
        <v>400</v>
      </c>
      <c r="F44" s="95">
        <v>0.05</v>
      </c>
      <c r="G44" s="43">
        <f t="shared" si="4"/>
        <v>20</v>
      </c>
      <c r="H44" s="96">
        <v>0.6</v>
      </c>
      <c r="I44" s="46">
        <f t="shared" si="5"/>
        <v>12</v>
      </c>
      <c r="K44" s="26" t="s">
        <v>510</v>
      </c>
      <c r="L44" s="27">
        <v>400</v>
      </c>
      <c r="M44" s="94">
        <v>1</v>
      </c>
      <c r="N44" s="94">
        <v>1</v>
      </c>
      <c r="O44" s="94">
        <v>1</v>
      </c>
      <c r="P44" s="94">
        <v>1</v>
      </c>
      <c r="Q44" s="95">
        <v>0.05</v>
      </c>
      <c r="R44" s="95">
        <v>0.05</v>
      </c>
      <c r="S44" s="95">
        <v>0.05</v>
      </c>
      <c r="T44" s="95">
        <v>0.05</v>
      </c>
      <c r="U44" s="96">
        <v>0.6</v>
      </c>
      <c r="V44" s="96">
        <v>0.6</v>
      </c>
      <c r="W44" s="96">
        <v>0.5</v>
      </c>
      <c r="X44" s="96">
        <v>0.5</v>
      </c>
    </row>
    <row r="45" spans="1:24" ht="15" x14ac:dyDescent="0.25">
      <c r="A45" s="42">
        <v>27</v>
      </c>
      <c r="B45" s="26"/>
      <c r="C45" s="27"/>
      <c r="D45" s="27"/>
      <c r="E45" s="43">
        <f t="shared" si="0"/>
        <v>0</v>
      </c>
      <c r="F45" s="44"/>
      <c r="G45" s="43">
        <f t="shared" si="4"/>
        <v>0</v>
      </c>
      <c r="H45" s="93"/>
      <c r="I45" s="46">
        <f t="shared" si="5"/>
        <v>0</v>
      </c>
      <c r="K45" s="26" t="s">
        <v>507</v>
      </c>
      <c r="L45" s="27" t="s">
        <v>508</v>
      </c>
      <c r="M45" s="94"/>
      <c r="N45" s="94"/>
      <c r="O45" s="94"/>
      <c r="P45" s="94"/>
      <c r="Q45" s="95"/>
      <c r="R45" s="95"/>
      <c r="S45" s="95"/>
      <c r="T45" s="95"/>
      <c r="U45" s="96"/>
      <c r="V45" s="96"/>
      <c r="W45" s="96"/>
      <c r="X45" s="96"/>
    </row>
    <row r="46" spans="1:24" ht="15.75" thickBot="1" x14ac:dyDescent="0.3">
      <c r="A46" s="42">
        <v>28</v>
      </c>
      <c r="B46" s="26"/>
      <c r="C46" s="27"/>
      <c r="D46" s="27"/>
      <c r="E46" s="43">
        <f t="shared" si="0"/>
        <v>0</v>
      </c>
      <c r="F46" s="44"/>
      <c r="G46" s="43">
        <f t="shared" si="4"/>
        <v>0</v>
      </c>
      <c r="H46" s="93"/>
      <c r="I46" s="46">
        <f t="shared" si="5"/>
        <v>0</v>
      </c>
      <c r="K46" s="26" t="s">
        <v>507</v>
      </c>
      <c r="L46" s="27" t="s">
        <v>508</v>
      </c>
      <c r="M46" s="94"/>
      <c r="N46" s="94"/>
      <c r="O46" s="94"/>
      <c r="P46" s="94"/>
      <c r="Q46" s="95"/>
      <c r="R46" s="95"/>
      <c r="S46" s="95"/>
      <c r="T46" s="95"/>
      <c r="U46" s="96"/>
      <c r="V46" s="96"/>
      <c r="W46" s="96"/>
      <c r="X46" s="96"/>
    </row>
    <row r="47" spans="1:24" ht="15.75" customHeight="1" thickBot="1" x14ac:dyDescent="0.25">
      <c r="A47" s="175" t="s">
        <v>58</v>
      </c>
      <c r="B47" s="176"/>
      <c r="C47" s="176"/>
      <c r="D47" s="177"/>
      <c r="E47" s="47">
        <f>SUM(E19:E42)</f>
        <v>11160</v>
      </c>
      <c r="F47" s="48"/>
      <c r="G47" s="47">
        <f>SUM(G19:G46)</f>
        <v>7577.05</v>
      </c>
      <c r="H47" s="49"/>
      <c r="I47" s="50">
        <f>SUM(I19:I46)</f>
        <v>4821.0599999999995</v>
      </c>
      <c r="K47" s="170"/>
      <c r="L47" s="170"/>
      <c r="M47" s="170"/>
      <c r="N47" s="170"/>
      <c r="O47" s="170"/>
      <c r="P47" s="170"/>
      <c r="Q47" s="169" t="s">
        <v>511</v>
      </c>
      <c r="R47" s="169"/>
      <c r="S47" s="169"/>
      <c r="T47" s="169"/>
      <c r="U47" s="169" t="s">
        <v>504</v>
      </c>
      <c r="V47" s="169"/>
      <c r="W47" s="169"/>
      <c r="X47" s="169"/>
    </row>
    <row r="48" spans="1:24" ht="6" customHeight="1" thickBot="1" x14ac:dyDescent="0.25">
      <c r="A48" s="155"/>
      <c r="B48" s="156"/>
      <c r="C48" s="156"/>
      <c r="D48" s="156"/>
      <c r="E48" s="156"/>
      <c r="F48" s="156"/>
      <c r="G48" s="156"/>
      <c r="H48" s="156"/>
      <c r="I48" s="157"/>
      <c r="K48" s="170"/>
      <c r="L48" s="170"/>
      <c r="M48" s="170"/>
      <c r="N48" s="170"/>
      <c r="O48" s="170"/>
      <c r="P48" s="170"/>
      <c r="Q48" s="169"/>
      <c r="R48" s="169"/>
      <c r="S48" s="169"/>
      <c r="T48" s="169"/>
      <c r="U48" s="169"/>
      <c r="V48" s="169"/>
      <c r="W48" s="169"/>
      <c r="X48" s="169"/>
    </row>
    <row r="49" spans="1:24" ht="15" customHeight="1" x14ac:dyDescent="0.2">
      <c r="A49" s="118" t="s">
        <v>57</v>
      </c>
      <c r="B49" s="173"/>
      <c r="C49" s="173"/>
      <c r="D49" s="173"/>
      <c r="E49" s="173"/>
      <c r="F49" s="173"/>
      <c r="G49" s="173"/>
      <c r="H49" s="173"/>
      <c r="I49" s="174"/>
      <c r="K49" s="170"/>
      <c r="L49" s="170"/>
      <c r="M49" s="170"/>
      <c r="N49" s="170"/>
      <c r="O49" s="170"/>
      <c r="P49" s="170"/>
      <c r="Q49" s="169"/>
      <c r="R49" s="169"/>
      <c r="S49" s="169"/>
      <c r="T49" s="169"/>
      <c r="U49" s="169"/>
      <c r="V49" s="169"/>
      <c r="W49" s="169"/>
      <c r="X49" s="169"/>
    </row>
    <row r="50" spans="1:24" ht="15" customHeight="1" x14ac:dyDescent="0.2">
      <c r="A50" s="41">
        <v>1</v>
      </c>
      <c r="B50" s="90" t="s">
        <v>506</v>
      </c>
      <c r="C50" s="51">
        <v>1</v>
      </c>
      <c r="D50" s="52">
        <v>746</v>
      </c>
      <c r="E50" s="43">
        <f t="shared" ref="E50:E57" si="6">C50*D50</f>
        <v>746</v>
      </c>
      <c r="F50" s="44">
        <v>0.75</v>
      </c>
      <c r="G50" s="53">
        <f>E50*F50</f>
        <v>559.5</v>
      </c>
      <c r="H50" s="45">
        <v>1</v>
      </c>
      <c r="I50" s="54">
        <f>G50*H50</f>
        <v>559.5</v>
      </c>
    </row>
    <row r="51" spans="1:24" ht="15" customHeight="1" x14ac:dyDescent="0.2">
      <c r="A51" s="41"/>
      <c r="B51" s="90"/>
      <c r="C51" s="51"/>
      <c r="D51" s="52"/>
      <c r="E51" s="43">
        <f t="shared" si="6"/>
        <v>0</v>
      </c>
      <c r="F51" s="44">
        <v>0.9</v>
      </c>
      <c r="G51" s="53">
        <f t="shared" ref="G51:G57" si="7">E51*F51</f>
        <v>0</v>
      </c>
      <c r="H51" s="45">
        <v>0.6</v>
      </c>
      <c r="I51" s="54">
        <f t="shared" ref="I51:I57" si="8">G51*H51</f>
        <v>0</v>
      </c>
    </row>
    <row r="52" spans="1:24" x14ac:dyDescent="0.2">
      <c r="A52" s="41"/>
      <c r="B52" s="90"/>
      <c r="C52" s="51"/>
      <c r="D52" s="52"/>
      <c r="E52" s="43">
        <f t="shared" si="6"/>
        <v>0</v>
      </c>
      <c r="F52" s="44">
        <v>0.9</v>
      </c>
      <c r="G52" s="53">
        <f t="shared" si="7"/>
        <v>0</v>
      </c>
      <c r="H52" s="45">
        <v>0.6</v>
      </c>
      <c r="I52" s="54">
        <f t="shared" si="8"/>
        <v>0</v>
      </c>
    </row>
    <row r="53" spans="1:24" x14ac:dyDescent="0.2">
      <c r="A53" s="41"/>
      <c r="B53" s="90"/>
      <c r="C53" s="51"/>
      <c r="D53" s="52"/>
      <c r="E53" s="43">
        <f t="shared" si="6"/>
        <v>0</v>
      </c>
      <c r="F53" s="44">
        <v>0.9</v>
      </c>
      <c r="G53" s="53">
        <f t="shared" si="7"/>
        <v>0</v>
      </c>
      <c r="H53" s="45">
        <v>0.6</v>
      </c>
      <c r="I53" s="54">
        <f t="shared" si="8"/>
        <v>0</v>
      </c>
    </row>
    <row r="54" spans="1:24" x14ac:dyDescent="0.2">
      <c r="A54" s="41"/>
      <c r="B54" s="90"/>
      <c r="C54" s="51"/>
      <c r="D54" s="52"/>
      <c r="E54" s="43">
        <f t="shared" si="6"/>
        <v>0</v>
      </c>
      <c r="F54" s="44">
        <v>0.9</v>
      </c>
      <c r="G54" s="53">
        <f t="shared" si="7"/>
        <v>0</v>
      </c>
      <c r="H54" s="45">
        <v>0.6</v>
      </c>
      <c r="I54" s="54">
        <f t="shared" si="8"/>
        <v>0</v>
      </c>
    </row>
    <row r="55" spans="1:24" x14ac:dyDescent="0.2">
      <c r="A55" s="41"/>
      <c r="B55" s="90"/>
      <c r="C55" s="51"/>
      <c r="D55" s="52"/>
      <c r="E55" s="43">
        <f t="shared" si="6"/>
        <v>0</v>
      </c>
      <c r="F55" s="44">
        <v>0.9</v>
      </c>
      <c r="G55" s="53">
        <f t="shared" si="7"/>
        <v>0</v>
      </c>
      <c r="H55" s="45">
        <v>0.6</v>
      </c>
      <c r="I55" s="54">
        <f t="shared" si="8"/>
        <v>0</v>
      </c>
    </row>
    <row r="56" spans="1:24" x14ac:dyDescent="0.2">
      <c r="A56" s="41"/>
      <c r="B56" s="91"/>
      <c r="C56" s="51"/>
      <c r="D56" s="52"/>
      <c r="E56" s="43">
        <f t="shared" si="6"/>
        <v>0</v>
      </c>
      <c r="F56" s="44">
        <v>0.9</v>
      </c>
      <c r="G56" s="53">
        <f t="shared" si="7"/>
        <v>0</v>
      </c>
      <c r="H56" s="45">
        <v>0.6</v>
      </c>
      <c r="I56" s="54">
        <f t="shared" si="8"/>
        <v>0</v>
      </c>
    </row>
    <row r="57" spans="1:24" x14ac:dyDescent="0.2">
      <c r="A57" s="41"/>
      <c r="B57" s="90"/>
      <c r="C57" s="51"/>
      <c r="D57" s="52"/>
      <c r="E57" s="43">
        <f t="shared" si="6"/>
        <v>0</v>
      </c>
      <c r="F57" s="44">
        <v>0.9</v>
      </c>
      <c r="G57" s="53">
        <f t="shared" si="7"/>
        <v>0</v>
      </c>
      <c r="H57" s="45">
        <v>0.6</v>
      </c>
      <c r="I57" s="54">
        <f t="shared" si="8"/>
        <v>0</v>
      </c>
    </row>
    <row r="58" spans="1:24" ht="13.5" thickBot="1" x14ac:dyDescent="0.25">
      <c r="A58" s="41"/>
      <c r="B58" s="92"/>
      <c r="C58" s="55"/>
      <c r="D58" s="56"/>
      <c r="E58" s="57"/>
      <c r="F58" s="58"/>
      <c r="G58" s="59"/>
      <c r="H58" s="60"/>
      <c r="I58" s="61"/>
    </row>
    <row r="59" spans="1:24" ht="13.5" thickBot="1" x14ac:dyDescent="0.25">
      <c r="A59" s="175" t="s">
        <v>59</v>
      </c>
      <c r="B59" s="176"/>
      <c r="C59" s="176"/>
      <c r="D59" s="177"/>
      <c r="E59" s="62">
        <f>SUM(E50:E58)</f>
        <v>746</v>
      </c>
      <c r="F59" s="63"/>
      <c r="G59" s="47">
        <f>SUM(G50:G58)</f>
        <v>559.5</v>
      </c>
      <c r="H59" s="49"/>
      <c r="I59" s="50">
        <f>SUM(I50:I58)</f>
        <v>559.5</v>
      </c>
    </row>
    <row r="60" spans="1:24" x14ac:dyDescent="0.2">
      <c r="A60" s="64"/>
      <c r="B60" s="65"/>
      <c r="C60" s="65"/>
      <c r="D60" s="65"/>
      <c r="E60" s="65"/>
      <c r="F60" s="65"/>
      <c r="G60" s="65"/>
      <c r="H60" s="65"/>
      <c r="I60" s="66"/>
    </row>
    <row r="61" spans="1:24" x14ac:dyDescent="0.2">
      <c r="A61" s="39"/>
      <c r="B61" s="158" t="s">
        <v>17</v>
      </c>
      <c r="C61" s="159"/>
      <c r="D61" s="67"/>
      <c r="E61" s="68">
        <f>I47/1000</f>
        <v>4.8210599999999992</v>
      </c>
      <c r="F61" s="69"/>
      <c r="G61" s="69"/>
      <c r="H61" s="69"/>
      <c r="I61" s="70"/>
    </row>
    <row r="62" spans="1:24" ht="14.45" customHeight="1" x14ac:dyDescent="0.2">
      <c r="A62" s="71"/>
      <c r="B62" s="158" t="s">
        <v>18</v>
      </c>
      <c r="C62" s="159"/>
      <c r="D62" s="40"/>
      <c r="E62" s="68">
        <v>0.92</v>
      </c>
      <c r="F62" s="69"/>
      <c r="G62" s="69"/>
      <c r="H62" s="69"/>
      <c r="I62" s="70"/>
    </row>
    <row r="63" spans="1:24" x14ac:dyDescent="0.2">
      <c r="A63" s="71"/>
      <c r="B63" s="160" t="s">
        <v>19</v>
      </c>
      <c r="C63" s="161"/>
      <c r="D63" s="72"/>
      <c r="E63" s="68">
        <v>10</v>
      </c>
      <c r="F63" s="69"/>
      <c r="G63" s="171"/>
      <c r="H63" s="171"/>
      <c r="I63" s="172"/>
    </row>
    <row r="64" spans="1:24" ht="25.5" customHeight="1" x14ac:dyDescent="0.2">
      <c r="A64" s="71"/>
      <c r="B64" s="182" t="s">
        <v>497</v>
      </c>
      <c r="C64" s="183"/>
      <c r="D64" s="75"/>
      <c r="E64" s="76">
        <f>(E61/E62)*(I12/100)</f>
        <v>3.0516583168986746</v>
      </c>
      <c r="F64" s="69"/>
      <c r="G64" s="171"/>
      <c r="H64" s="171"/>
      <c r="I64" s="172"/>
    </row>
    <row r="65" spans="1:9" ht="5.25" customHeight="1" x14ac:dyDescent="0.2">
      <c r="A65" s="71"/>
      <c r="B65" s="152"/>
      <c r="C65" s="153"/>
      <c r="D65" s="153"/>
      <c r="E65" s="154"/>
      <c r="F65" s="69"/>
      <c r="G65" s="73"/>
      <c r="H65" s="73"/>
      <c r="I65" s="74"/>
    </row>
    <row r="66" spans="1:9" x14ac:dyDescent="0.2">
      <c r="A66" s="71"/>
      <c r="B66" s="158" t="s">
        <v>14</v>
      </c>
      <c r="C66" s="159"/>
      <c r="D66" s="40"/>
      <c r="E66" s="77">
        <v>0</v>
      </c>
      <c r="F66" s="69"/>
      <c r="G66" s="171"/>
      <c r="H66" s="171"/>
      <c r="I66" s="172"/>
    </row>
    <row r="67" spans="1:9" x14ac:dyDescent="0.2">
      <c r="A67" s="71"/>
      <c r="B67" s="158" t="s">
        <v>60</v>
      </c>
      <c r="C67" s="159"/>
      <c r="D67" s="40"/>
      <c r="E67" s="78">
        <v>90</v>
      </c>
      <c r="F67" s="69"/>
      <c r="G67" s="171"/>
      <c r="H67" s="171"/>
      <c r="I67" s="172"/>
    </row>
    <row r="68" spans="1:9" x14ac:dyDescent="0.2">
      <c r="A68" s="71"/>
      <c r="B68" s="158" t="s">
        <v>15</v>
      </c>
      <c r="C68" s="159"/>
      <c r="D68" s="40"/>
      <c r="E68" s="78">
        <v>0.95</v>
      </c>
      <c r="F68" s="69"/>
      <c r="G68" s="171"/>
      <c r="H68" s="171"/>
      <c r="I68" s="172"/>
    </row>
    <row r="69" spans="1:9" x14ac:dyDescent="0.2">
      <c r="A69" s="71"/>
      <c r="B69" s="167" t="s">
        <v>16</v>
      </c>
      <c r="C69" s="168"/>
      <c r="D69" s="79"/>
      <c r="E69" s="76">
        <f>(E66*E67)/(E68*1000)</f>
        <v>0</v>
      </c>
      <c r="F69" s="69"/>
      <c r="G69" s="69"/>
      <c r="H69" s="69"/>
      <c r="I69" s="70"/>
    </row>
    <row r="70" spans="1:9" ht="6" customHeight="1" x14ac:dyDescent="0.2">
      <c r="A70" s="71"/>
      <c r="B70" s="152"/>
      <c r="C70" s="154"/>
      <c r="D70" s="80"/>
      <c r="E70" s="81"/>
      <c r="F70" s="69"/>
      <c r="G70" s="69"/>
      <c r="H70" s="69"/>
      <c r="I70" s="70"/>
    </row>
    <row r="71" spans="1:9" x14ac:dyDescent="0.2">
      <c r="A71" s="71"/>
      <c r="B71" s="158" t="s">
        <v>30</v>
      </c>
      <c r="C71" s="159"/>
      <c r="D71" s="82"/>
      <c r="E71" s="77">
        <v>1</v>
      </c>
      <c r="F71" s="164" t="s">
        <v>62</v>
      </c>
      <c r="G71" s="165"/>
      <c r="H71" s="165"/>
      <c r="I71" s="166"/>
    </row>
    <row r="72" spans="1:9" ht="25.5" customHeight="1" x14ac:dyDescent="0.2">
      <c r="A72" s="71"/>
      <c r="B72" s="160" t="s">
        <v>61</v>
      </c>
      <c r="C72" s="161"/>
      <c r="D72" s="82"/>
      <c r="E72" s="68">
        <f>I59</f>
        <v>559.5</v>
      </c>
      <c r="F72" s="164"/>
      <c r="G72" s="165"/>
      <c r="H72" s="165"/>
      <c r="I72" s="166"/>
    </row>
    <row r="73" spans="1:9" ht="25.5" customHeight="1" x14ac:dyDescent="0.2">
      <c r="A73" s="71"/>
      <c r="B73" s="160" t="s">
        <v>31</v>
      </c>
      <c r="C73" s="161"/>
      <c r="D73" s="82"/>
      <c r="E73" s="68">
        <v>0.92</v>
      </c>
      <c r="F73" s="164"/>
      <c r="G73" s="165"/>
      <c r="H73" s="165"/>
      <c r="I73" s="166"/>
    </row>
    <row r="74" spans="1:9" x14ac:dyDescent="0.2">
      <c r="A74" s="71"/>
      <c r="B74" s="162" t="s">
        <v>32</v>
      </c>
      <c r="C74" s="163"/>
      <c r="D74" s="83"/>
      <c r="E74" s="84">
        <f>(E72*E71)/(E73*1000)</f>
        <v>0.60815217391304344</v>
      </c>
      <c r="F74" s="69"/>
      <c r="G74" s="69"/>
      <c r="H74" s="69"/>
      <c r="I74" s="70"/>
    </row>
    <row r="75" spans="1:9" ht="6" customHeight="1" x14ac:dyDescent="0.2">
      <c r="A75" s="71"/>
      <c r="B75" s="152"/>
      <c r="C75" s="153"/>
      <c r="D75" s="153"/>
      <c r="E75" s="154"/>
      <c r="F75" s="164"/>
      <c r="G75" s="165"/>
      <c r="H75" s="165"/>
      <c r="I75" s="166"/>
    </row>
    <row r="76" spans="1:9" x14ac:dyDescent="0.2">
      <c r="A76" s="71"/>
      <c r="B76" s="158" t="s">
        <v>20</v>
      </c>
      <c r="C76" s="159"/>
      <c r="D76" s="85"/>
      <c r="E76" s="86">
        <f>D12</f>
        <v>20</v>
      </c>
      <c r="F76" s="164"/>
      <c r="G76" s="165"/>
      <c r="H76" s="165"/>
      <c r="I76" s="166"/>
    </row>
    <row r="77" spans="1:9" x14ac:dyDescent="0.2">
      <c r="A77" s="71"/>
      <c r="B77" s="158" t="s">
        <v>21</v>
      </c>
      <c r="C77" s="159"/>
      <c r="D77" s="85"/>
      <c r="E77" s="87">
        <f>INDEX(FACTOR_DIVERSIDAD,MATCH(E76,NÚMERO_USUARIOS,0))</f>
        <v>2.27</v>
      </c>
      <c r="F77" s="164"/>
      <c r="G77" s="165"/>
      <c r="H77" s="165"/>
      <c r="I77" s="166"/>
    </row>
    <row r="78" spans="1:9" x14ac:dyDescent="0.2">
      <c r="A78" s="71"/>
      <c r="B78" s="158" t="s">
        <v>22</v>
      </c>
      <c r="C78" s="159"/>
      <c r="D78" s="85"/>
      <c r="E78" s="76">
        <f>((((E76)/E77)+E69+E74)+E64)*1.1</f>
        <v>13.717421495840025</v>
      </c>
      <c r="F78" s="69"/>
      <c r="G78" s="69"/>
      <c r="H78" s="69"/>
      <c r="I78" s="70"/>
    </row>
    <row r="79" spans="1:9" x14ac:dyDescent="0.2">
      <c r="A79" s="71"/>
      <c r="B79" s="150" t="s">
        <v>23</v>
      </c>
      <c r="C79" s="151"/>
      <c r="D79" s="88"/>
      <c r="E79" s="89">
        <v>15</v>
      </c>
      <c r="F79" s="69"/>
      <c r="G79" s="69"/>
      <c r="H79" s="69"/>
      <c r="I79" s="70"/>
    </row>
    <row r="80" spans="1:9" x14ac:dyDescent="0.2">
      <c r="A80" s="71"/>
      <c r="B80" s="69"/>
      <c r="C80" s="69"/>
      <c r="D80" s="69"/>
      <c r="E80" s="69"/>
      <c r="F80" s="69"/>
      <c r="G80" s="69"/>
      <c r="H80" s="69"/>
      <c r="I80" s="70"/>
    </row>
    <row r="81" spans="1:9" ht="13.5" thickBot="1" x14ac:dyDescent="0.25">
      <c r="A81" s="71"/>
      <c r="B81" s="69"/>
      <c r="C81" s="69"/>
      <c r="D81" s="69"/>
      <c r="E81" s="69"/>
      <c r="F81" s="69"/>
      <c r="G81" s="69"/>
      <c r="H81" s="69"/>
      <c r="I81" s="70"/>
    </row>
    <row r="82" spans="1:9" ht="63" customHeight="1" thickBot="1" x14ac:dyDescent="0.25">
      <c r="A82" s="147" t="s">
        <v>67</v>
      </c>
      <c r="B82" s="148"/>
      <c r="C82" s="148"/>
      <c r="D82" s="149"/>
      <c r="E82" s="147" t="s">
        <v>67</v>
      </c>
      <c r="F82" s="148"/>
      <c r="G82" s="148"/>
      <c r="H82" s="148"/>
      <c r="I82" s="149"/>
    </row>
    <row r="83" spans="1:9" ht="21" customHeight="1" x14ac:dyDescent="0.2">
      <c r="A83" s="141" t="s">
        <v>63</v>
      </c>
      <c r="B83" s="142"/>
      <c r="C83" s="142"/>
      <c r="D83" s="143"/>
      <c r="E83" s="141" t="s">
        <v>66</v>
      </c>
      <c r="F83" s="142"/>
      <c r="G83" s="142"/>
      <c r="H83" s="142"/>
      <c r="I83" s="143"/>
    </row>
    <row r="84" spans="1:9" ht="15.75" customHeight="1" thickBot="1" x14ac:dyDescent="0.25">
      <c r="A84" s="144" t="s">
        <v>64</v>
      </c>
      <c r="B84" s="145"/>
      <c r="C84" s="145"/>
      <c r="D84" s="146"/>
      <c r="E84" s="144" t="s">
        <v>65</v>
      </c>
      <c r="F84" s="145"/>
      <c r="G84" s="145"/>
      <c r="H84" s="145"/>
      <c r="I84" s="146"/>
    </row>
    <row r="85" spans="1:9" ht="26.25" customHeight="1" thickBot="1" x14ac:dyDescent="0.25">
      <c r="A85" s="138" t="s">
        <v>68</v>
      </c>
      <c r="B85" s="139"/>
      <c r="C85" s="139"/>
      <c r="D85" s="139"/>
      <c r="E85" s="139"/>
      <c r="F85" s="139"/>
      <c r="G85" s="139"/>
      <c r="H85" s="139"/>
      <c r="I85" s="140"/>
    </row>
    <row r="86" spans="1:9" x14ac:dyDescent="0.2">
      <c r="A86" s="17"/>
      <c r="B86" s="17"/>
      <c r="C86" s="17"/>
      <c r="D86" s="17"/>
      <c r="E86" s="17"/>
      <c r="F86" s="17"/>
      <c r="G86" s="17"/>
      <c r="H86" s="17"/>
      <c r="I86" s="17"/>
    </row>
    <row r="87" spans="1:9" x14ac:dyDescent="0.2">
      <c r="A87" s="17"/>
      <c r="B87" s="17"/>
      <c r="C87" s="17"/>
      <c r="D87" s="17"/>
      <c r="E87" s="17"/>
    </row>
    <row r="88" spans="1:9" x14ac:dyDescent="0.2">
      <c r="A88" s="17"/>
      <c r="B88" s="17"/>
      <c r="C88" s="17"/>
      <c r="D88" s="17"/>
      <c r="E88" s="17"/>
    </row>
    <row r="89" spans="1:9" x14ac:dyDescent="0.2">
      <c r="A89" s="17"/>
      <c r="B89" s="17"/>
      <c r="C89" s="17"/>
      <c r="D89" s="17"/>
      <c r="E89" s="17"/>
    </row>
    <row r="90" spans="1:9" x14ac:dyDescent="0.2">
      <c r="A90" s="17"/>
      <c r="B90" s="17"/>
      <c r="C90" s="17"/>
      <c r="D90" s="17"/>
      <c r="E90" s="17"/>
    </row>
    <row r="91" spans="1:9" x14ac:dyDescent="0.2">
      <c r="A91" s="17"/>
      <c r="B91" s="17"/>
      <c r="C91" s="17"/>
      <c r="D91" s="17"/>
      <c r="E91" s="17"/>
    </row>
    <row r="92" spans="1:9" x14ac:dyDescent="0.2">
      <c r="A92" s="17"/>
      <c r="B92" s="17"/>
      <c r="C92" s="17"/>
      <c r="D92" s="17"/>
      <c r="E92" s="17"/>
    </row>
    <row r="93" spans="1:9" x14ac:dyDescent="0.2">
      <c r="A93" s="17"/>
      <c r="B93" s="17"/>
      <c r="C93" s="17"/>
      <c r="D93" s="17"/>
      <c r="E93" s="17"/>
    </row>
    <row r="94" spans="1:9" x14ac:dyDescent="0.2">
      <c r="A94" s="17"/>
      <c r="B94" s="17"/>
      <c r="C94" s="17"/>
      <c r="D94" s="17"/>
      <c r="E94" s="17"/>
    </row>
  </sheetData>
  <mergeCells count="72">
    <mergeCell ref="B77:C77"/>
    <mergeCell ref="B76:C76"/>
    <mergeCell ref="B68:C68"/>
    <mergeCell ref="B64:C64"/>
    <mergeCell ref="K17:K18"/>
    <mergeCell ref="L17:L18"/>
    <mergeCell ref="M17:P17"/>
    <mergeCell ref="Q17:T17"/>
    <mergeCell ref="U17:X17"/>
    <mergeCell ref="Q47:T49"/>
    <mergeCell ref="U47:X49"/>
    <mergeCell ref="M47:P49"/>
    <mergeCell ref="K47:L49"/>
    <mergeCell ref="F71:I73"/>
    <mergeCell ref="G63:I64"/>
    <mergeCell ref="G66:I68"/>
    <mergeCell ref="A49:I49"/>
    <mergeCell ref="A47:D47"/>
    <mergeCell ref="B62:C62"/>
    <mergeCell ref="A59:D59"/>
    <mergeCell ref="B79:C79"/>
    <mergeCell ref="B65:E65"/>
    <mergeCell ref="A48:I48"/>
    <mergeCell ref="B75:E75"/>
    <mergeCell ref="B71:C71"/>
    <mergeCell ref="B73:C73"/>
    <mergeCell ref="B72:C72"/>
    <mergeCell ref="B74:C74"/>
    <mergeCell ref="F75:I77"/>
    <mergeCell ref="B63:C63"/>
    <mergeCell ref="B61:C61"/>
    <mergeCell ref="B70:C70"/>
    <mergeCell ref="B69:C69"/>
    <mergeCell ref="B66:C66"/>
    <mergeCell ref="B67:C67"/>
    <mergeCell ref="B78:C78"/>
    <mergeCell ref="A85:I85"/>
    <mergeCell ref="A83:D83"/>
    <mergeCell ref="A84:D84"/>
    <mergeCell ref="E84:I84"/>
    <mergeCell ref="A82:D82"/>
    <mergeCell ref="E82:I82"/>
    <mergeCell ref="E83:I83"/>
    <mergeCell ref="B5:I5"/>
    <mergeCell ref="B9:I9"/>
    <mergeCell ref="B8:I8"/>
    <mergeCell ref="C17:C18"/>
    <mergeCell ref="D17:D18"/>
    <mergeCell ref="G17:G18"/>
    <mergeCell ref="I14:I15"/>
    <mergeCell ref="B14:D14"/>
    <mergeCell ref="E14:E15"/>
    <mergeCell ref="A16:I16"/>
    <mergeCell ref="E17:E18"/>
    <mergeCell ref="A17:A18"/>
    <mergeCell ref="F12:H12"/>
    <mergeCell ref="A1:I1"/>
    <mergeCell ref="B17:B18"/>
    <mergeCell ref="H17:H18"/>
    <mergeCell ref="I17:I18"/>
    <mergeCell ref="F17:F18"/>
    <mergeCell ref="A2:I2"/>
    <mergeCell ref="A4:I4"/>
    <mergeCell ref="A3:I3"/>
    <mergeCell ref="A13:I13"/>
    <mergeCell ref="F14:F15"/>
    <mergeCell ref="G14:G15"/>
    <mergeCell ref="H14:H15"/>
    <mergeCell ref="A14:A15"/>
    <mergeCell ref="B10:I10"/>
    <mergeCell ref="B7:I7"/>
    <mergeCell ref="B6:I6"/>
  </mergeCells>
  <dataValidations count="1">
    <dataValidation type="list" allowBlank="1" showInputMessage="1" showErrorMessage="1" sqref="B12" xr:uid="{09698FD8-6421-4E7D-AFAF-95935E9943BB}">
      <formula1>TIPO_USUARIO</formula1>
    </dataValidation>
  </dataValidations>
  <pageMargins left="0.7" right="0.7" top="0.75" bottom="0.75" header="0.3" footer="0.3"/>
  <pageSetup scale="59" orientation="portrait" r:id="rId1"/>
  <colBreaks count="1" manualBreakCount="1">
    <brk id="9" max="1048575" man="1"/>
  </colBreaks>
  <ignoredErrors>
    <ignoredError sqref="E12 I12 E51:I59 E61:E63 G19:G27 E19:E27 I19:I27 H47 E47 E42 F47 E77 E69:E74 B65:E65 B75:E76 B69:D74 B78:D78 B77:D77 I28:I42 E28:E41 G28:G41 G42 E50 I50 G50 B64:D64 B68:E68 B66:D66 B67:D67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DDBCD-E705-4C24-85D1-C2E71C479AA7}">
  <sheetPr codeName="Hoja2"/>
  <dimension ref="A1:AA113"/>
  <sheetViews>
    <sheetView topLeftCell="I2" zoomScale="85" zoomScaleNormal="85" workbookViewId="0">
      <selection activeCell="L15" sqref="L15"/>
    </sheetView>
  </sheetViews>
  <sheetFormatPr baseColWidth="10" defaultRowHeight="15" x14ac:dyDescent="0.25"/>
  <cols>
    <col min="1" max="1" width="16.28515625" customWidth="1"/>
    <col min="2" max="2" width="55.7109375" customWidth="1"/>
    <col min="11" max="11" width="22.7109375" customWidth="1"/>
    <col min="12" max="12" width="23.85546875" customWidth="1"/>
    <col min="14" max="14" width="17.28515625" customWidth="1"/>
  </cols>
  <sheetData>
    <row r="1" spans="1:27" x14ac:dyDescent="0.25">
      <c r="A1" s="15" t="s">
        <v>12</v>
      </c>
      <c r="B1" s="16" t="s">
        <v>13</v>
      </c>
    </row>
    <row r="2" spans="1:27" x14ac:dyDescent="0.25">
      <c r="A2" s="2" t="s">
        <v>6</v>
      </c>
      <c r="B2" s="1" t="s">
        <v>7</v>
      </c>
    </row>
    <row r="3" spans="1:27" x14ac:dyDescent="0.25">
      <c r="A3" s="2" t="s">
        <v>1</v>
      </c>
      <c r="B3" s="1" t="s">
        <v>0</v>
      </c>
    </row>
    <row r="4" spans="1:27" x14ac:dyDescent="0.25">
      <c r="A4" s="2" t="s">
        <v>8</v>
      </c>
      <c r="B4" s="1" t="s">
        <v>9</v>
      </c>
    </row>
    <row r="5" spans="1:27" x14ac:dyDescent="0.25">
      <c r="A5" s="1" t="s">
        <v>10</v>
      </c>
      <c r="B5" s="1" t="s">
        <v>11</v>
      </c>
    </row>
    <row r="9" spans="1:27" x14ac:dyDescent="0.25">
      <c r="D9" s="184" t="s">
        <v>24</v>
      </c>
      <c r="E9" s="184"/>
      <c r="F9" s="184"/>
      <c r="G9" s="184"/>
      <c r="H9" s="184"/>
      <c r="I9" s="184"/>
    </row>
    <row r="10" spans="1:27" x14ac:dyDescent="0.25">
      <c r="D10" s="185" t="s">
        <v>25</v>
      </c>
      <c r="E10" s="185" t="s">
        <v>26</v>
      </c>
      <c r="F10" s="184" t="s">
        <v>27</v>
      </c>
      <c r="G10" s="184"/>
      <c r="H10" s="184"/>
      <c r="I10" s="184"/>
      <c r="K10" s="9" t="s">
        <v>28</v>
      </c>
      <c r="L10" s="10" t="s">
        <v>29</v>
      </c>
      <c r="N10" s="184" t="s">
        <v>24</v>
      </c>
      <c r="O10" s="184"/>
      <c r="P10" s="184"/>
      <c r="Q10" s="184"/>
      <c r="R10" s="184"/>
    </row>
    <row r="11" spans="1:27" ht="15" customHeight="1" x14ac:dyDescent="0.25">
      <c r="D11" s="185"/>
      <c r="E11" s="185"/>
      <c r="F11" s="3" t="s">
        <v>6</v>
      </c>
      <c r="G11" s="3" t="s">
        <v>1</v>
      </c>
      <c r="H11" s="3" t="s">
        <v>8</v>
      </c>
      <c r="I11" s="3" t="s">
        <v>10</v>
      </c>
      <c r="K11" s="11">
        <v>1</v>
      </c>
      <c r="L11" s="12">
        <v>1</v>
      </c>
      <c r="N11" s="20" t="s">
        <v>25</v>
      </c>
      <c r="O11" s="184" t="s">
        <v>27</v>
      </c>
      <c r="P11" s="184"/>
      <c r="Q11" s="184"/>
      <c r="R11" s="184"/>
    </row>
    <row r="12" spans="1:27" ht="22.5" x14ac:dyDescent="0.25">
      <c r="D12" s="4">
        <v>0</v>
      </c>
      <c r="E12" s="4">
        <v>0</v>
      </c>
      <c r="F12" s="3">
        <v>0</v>
      </c>
      <c r="G12" s="3">
        <v>0</v>
      </c>
      <c r="H12" s="3">
        <v>0</v>
      </c>
      <c r="I12" s="3">
        <v>0</v>
      </c>
      <c r="K12" s="13">
        <v>2</v>
      </c>
      <c r="L12" s="14">
        <v>1.1100000000000001</v>
      </c>
      <c r="N12" s="20" t="s">
        <v>25</v>
      </c>
      <c r="O12" s="3" t="s">
        <v>6</v>
      </c>
      <c r="P12" s="3" t="s">
        <v>1</v>
      </c>
      <c r="Q12" s="3" t="s">
        <v>8</v>
      </c>
      <c r="R12" s="3" t="s">
        <v>10</v>
      </c>
      <c r="U12" s="22" t="s">
        <v>6</v>
      </c>
      <c r="W12" t="s">
        <v>1</v>
      </c>
      <c r="Y12" t="s">
        <v>8</v>
      </c>
      <c r="AA12" t="s">
        <v>10</v>
      </c>
    </row>
    <row r="13" spans="1:27" x14ac:dyDescent="0.25">
      <c r="D13" s="5">
        <v>1</v>
      </c>
      <c r="E13" s="6">
        <v>1</v>
      </c>
      <c r="F13" s="7">
        <v>6.6198497553764577</v>
      </c>
      <c r="G13" s="8">
        <v>3.9049711589438028</v>
      </c>
      <c r="H13" s="8">
        <v>2.9877967150006679</v>
      </c>
      <c r="I13" s="8">
        <v>2.4535831585968357</v>
      </c>
      <c r="K13" s="11">
        <v>3</v>
      </c>
      <c r="L13" s="12">
        <v>1.21</v>
      </c>
      <c r="N13" s="4">
        <v>0</v>
      </c>
      <c r="O13" s="3">
        <v>0</v>
      </c>
      <c r="P13" s="3">
        <v>0</v>
      </c>
      <c r="Q13" s="3">
        <v>0</v>
      </c>
      <c r="R13" s="3">
        <v>0</v>
      </c>
      <c r="T13" s="21" t="s">
        <v>73</v>
      </c>
      <c r="U13" s="3">
        <v>0</v>
      </c>
      <c r="V13" s="21" t="s">
        <v>173</v>
      </c>
      <c r="W13" s="3">
        <v>0</v>
      </c>
      <c r="X13" s="21" t="s">
        <v>208</v>
      </c>
      <c r="Y13" s="3">
        <v>0</v>
      </c>
      <c r="Z13" s="21" t="s">
        <v>243</v>
      </c>
      <c r="AA13" s="3">
        <v>0</v>
      </c>
    </row>
    <row r="14" spans="1:27" x14ac:dyDescent="0.25">
      <c r="D14" s="5">
        <v>2</v>
      </c>
      <c r="E14" s="6">
        <v>1.1100000000000001</v>
      </c>
      <c r="F14" s="7">
        <v>11.949967904653944</v>
      </c>
      <c r="G14" s="8">
        <v>7.0491448812834951</v>
      </c>
      <c r="H14" s="8">
        <v>5.393487189175346</v>
      </c>
      <c r="I14" s="8">
        <v>4.4291397962345833</v>
      </c>
      <c r="K14" s="13">
        <v>4</v>
      </c>
      <c r="L14" s="14">
        <v>1.32</v>
      </c>
      <c r="N14" s="5">
        <v>1</v>
      </c>
      <c r="O14" s="7">
        <v>6.6198497553764577</v>
      </c>
      <c r="P14" s="8">
        <v>3.9049711589438028</v>
      </c>
      <c r="Q14" s="8">
        <v>2.9877967150006679</v>
      </c>
      <c r="R14" s="8">
        <v>2.4535831585968357</v>
      </c>
      <c r="T14" s="21" t="s">
        <v>72</v>
      </c>
      <c r="U14" s="7">
        <v>6.6198497553764577</v>
      </c>
      <c r="V14" s="21" t="s">
        <v>174</v>
      </c>
      <c r="W14" s="8">
        <v>3.9049711589438028</v>
      </c>
      <c r="X14" s="21" t="s">
        <v>209</v>
      </c>
      <c r="Y14" s="8">
        <v>2.9877967150006679</v>
      </c>
      <c r="Z14" s="21" t="s">
        <v>244</v>
      </c>
      <c r="AA14" s="8">
        <v>2.4535831585968357</v>
      </c>
    </row>
    <row r="15" spans="1:27" x14ac:dyDescent="0.25">
      <c r="D15" s="5">
        <v>3</v>
      </c>
      <c r="E15" s="6">
        <v>1.21</v>
      </c>
      <c r="F15" s="7">
        <v>16.333675942790435</v>
      </c>
      <c r="G15" s="8">
        <v>9.6350424606432323</v>
      </c>
      <c r="H15" s="8">
        <v>7.3720258206946943</v>
      </c>
      <c r="I15" s="8">
        <v>6.0539186978768322</v>
      </c>
      <c r="K15" s="11">
        <v>5</v>
      </c>
      <c r="L15" s="12">
        <v>1.42</v>
      </c>
      <c r="N15" s="5">
        <v>2</v>
      </c>
      <c r="O15" s="7">
        <v>11.949967904653944</v>
      </c>
      <c r="P15" s="8">
        <v>7.0491448812834951</v>
      </c>
      <c r="Q15" s="8">
        <v>5.393487189175346</v>
      </c>
      <c r="R15" s="8">
        <v>4.4291397962345833</v>
      </c>
      <c r="T15" s="21" t="s">
        <v>74</v>
      </c>
      <c r="U15" s="7">
        <v>11.949967904653944</v>
      </c>
      <c r="V15" s="21" t="s">
        <v>175</v>
      </c>
      <c r="W15" s="8">
        <v>7.0491448812834951</v>
      </c>
      <c r="X15" s="21" t="s">
        <v>210</v>
      </c>
      <c r="Y15" s="8">
        <v>5.393487189175346</v>
      </c>
      <c r="Z15" s="21" t="s">
        <v>245</v>
      </c>
      <c r="AA15" s="8">
        <v>4.4291397962345833</v>
      </c>
    </row>
    <row r="16" spans="1:27" x14ac:dyDescent="0.25">
      <c r="D16" s="5">
        <v>4</v>
      </c>
      <c r="E16" s="6">
        <v>1.32</v>
      </c>
      <c r="F16" s="7">
        <v>20.047081964070085</v>
      </c>
      <c r="G16" s="8">
        <v>11.825536799698007</v>
      </c>
      <c r="H16" s="8">
        <v>9.048030975166979</v>
      </c>
      <c r="I16" s="8">
        <v>7.4302566528952223</v>
      </c>
      <c r="K16" s="13">
        <v>6</v>
      </c>
      <c r="L16" s="14">
        <v>1.51</v>
      </c>
      <c r="N16" s="5">
        <v>3</v>
      </c>
      <c r="O16" s="7">
        <v>16.333675942790435</v>
      </c>
      <c r="P16" s="8">
        <v>9.6350424606432323</v>
      </c>
      <c r="Q16" s="8">
        <v>7.3720258206946943</v>
      </c>
      <c r="R16" s="8">
        <v>6.0539186978768322</v>
      </c>
      <c r="T16" s="21" t="s">
        <v>75</v>
      </c>
      <c r="U16" s="7">
        <v>16.333675942790435</v>
      </c>
      <c r="V16" s="21" t="s">
        <v>176</v>
      </c>
      <c r="W16" s="8">
        <v>9.6350424606432323</v>
      </c>
      <c r="X16" s="21" t="s">
        <v>211</v>
      </c>
      <c r="Y16" s="8">
        <v>7.3720258206946943</v>
      </c>
      <c r="Z16" s="21" t="s">
        <v>246</v>
      </c>
      <c r="AA16" s="8">
        <v>6.0539186978768322</v>
      </c>
    </row>
    <row r="17" spans="4:27" x14ac:dyDescent="0.25">
      <c r="D17" s="5">
        <v>5</v>
      </c>
      <c r="E17" s="6">
        <v>1.42</v>
      </c>
      <c r="F17" s="7">
        <v>23.295414248970182</v>
      </c>
      <c r="G17" s="8">
        <v>13.741689636384185</v>
      </c>
      <c r="H17" s="8">
        <v>10.514130190209238</v>
      </c>
      <c r="I17" s="8">
        <v>8.6342195345730435</v>
      </c>
      <c r="K17" s="11">
        <v>7</v>
      </c>
      <c r="L17" s="12">
        <v>1.6</v>
      </c>
      <c r="N17" s="5">
        <v>4</v>
      </c>
      <c r="O17" s="7">
        <v>20.047081964070085</v>
      </c>
      <c r="P17" s="8">
        <v>11.825536799698007</v>
      </c>
      <c r="Q17" s="8">
        <v>9.048030975166979</v>
      </c>
      <c r="R17" s="8">
        <v>7.4302566528952223</v>
      </c>
      <c r="T17" s="21" t="s">
        <v>76</v>
      </c>
      <c r="U17" s="7">
        <v>20.047081964070085</v>
      </c>
      <c r="V17" s="21" t="s">
        <v>177</v>
      </c>
      <c r="W17" s="8">
        <v>11.825536799698007</v>
      </c>
      <c r="X17" s="21" t="s">
        <v>212</v>
      </c>
      <c r="Y17" s="8">
        <v>9.048030975166979</v>
      </c>
      <c r="Z17" s="21" t="s">
        <v>247</v>
      </c>
      <c r="AA17" s="8">
        <v>7.4302566528952223</v>
      </c>
    </row>
    <row r="18" spans="4:27" x14ac:dyDescent="0.25">
      <c r="D18" s="5">
        <v>6</v>
      </c>
      <c r="E18" s="6">
        <v>1.51</v>
      </c>
      <c r="F18" s="7">
        <v>26.223329176173344</v>
      </c>
      <c r="G18" s="8">
        <v>15.468832059410252</v>
      </c>
      <c r="H18" s="8">
        <v>11.835612538686128</v>
      </c>
      <c r="I18" s="8">
        <v>9.7194228277981534</v>
      </c>
      <c r="K18" s="13">
        <v>8</v>
      </c>
      <c r="L18" s="14">
        <v>1.68</v>
      </c>
      <c r="N18" s="5">
        <v>5</v>
      </c>
      <c r="O18" s="7">
        <v>23.295414248970182</v>
      </c>
      <c r="P18" s="8">
        <v>13.741689636384185</v>
      </c>
      <c r="Q18" s="8">
        <v>10.514130190209238</v>
      </c>
      <c r="R18" s="8">
        <v>8.6342195345730435</v>
      </c>
      <c r="T18" s="21" t="s">
        <v>77</v>
      </c>
      <c r="U18" s="7">
        <v>23.295414248970182</v>
      </c>
      <c r="V18" s="21" t="s">
        <v>178</v>
      </c>
      <c r="W18" s="8">
        <v>13.741689636384185</v>
      </c>
      <c r="X18" s="21" t="s">
        <v>213</v>
      </c>
      <c r="Y18" s="8">
        <v>10.514130190209238</v>
      </c>
      <c r="Z18" s="21" t="s">
        <v>248</v>
      </c>
      <c r="AA18" s="8">
        <v>8.6342195345730435</v>
      </c>
    </row>
    <row r="19" spans="4:27" x14ac:dyDescent="0.25">
      <c r="D19" s="5">
        <v>7</v>
      </c>
      <c r="E19" s="6">
        <v>1.6</v>
      </c>
      <c r="F19" s="7">
        <v>28.92976115035815</v>
      </c>
      <c r="G19" s="8">
        <v>17.065324305212588</v>
      </c>
      <c r="H19" s="8">
        <v>13.057130981045743</v>
      </c>
      <c r="I19" s="8">
        <v>10.72253561088732</v>
      </c>
      <c r="K19" s="11">
        <v>9</v>
      </c>
      <c r="L19" s="12">
        <v>1.76</v>
      </c>
      <c r="N19" s="5">
        <v>6</v>
      </c>
      <c r="O19" s="7">
        <v>26.223329176173344</v>
      </c>
      <c r="P19" s="8">
        <v>15.468832059410252</v>
      </c>
      <c r="Q19" s="8">
        <v>11.835612538686128</v>
      </c>
      <c r="R19" s="8">
        <v>9.7194228277981534</v>
      </c>
      <c r="T19" s="21" t="s">
        <v>78</v>
      </c>
      <c r="U19" s="7">
        <v>26.223329176173344</v>
      </c>
      <c r="V19" s="21" t="s">
        <v>179</v>
      </c>
      <c r="W19" s="8">
        <v>15.468832059410252</v>
      </c>
      <c r="X19" s="21" t="s">
        <v>214</v>
      </c>
      <c r="Y19" s="8">
        <v>11.835612538686128</v>
      </c>
      <c r="Z19" s="21" t="s">
        <v>249</v>
      </c>
      <c r="AA19" s="8">
        <v>9.7194228277981534</v>
      </c>
    </row>
    <row r="20" spans="4:27" x14ac:dyDescent="0.25">
      <c r="D20" s="5">
        <v>8</v>
      </c>
      <c r="E20" s="6">
        <v>1.68</v>
      </c>
      <c r="F20" s="7">
        <v>31.481537245797547</v>
      </c>
      <c r="G20" s="8">
        <v>18.570586875360814</v>
      </c>
      <c r="H20" s="8">
        <v>14.208847185658831</v>
      </c>
      <c r="I20" s="8">
        <v>11.668326691295919</v>
      </c>
      <c r="K20" s="13">
        <v>10</v>
      </c>
      <c r="L20" s="14">
        <v>1.82</v>
      </c>
      <c r="N20" s="5">
        <v>7</v>
      </c>
      <c r="O20" s="7">
        <v>28.92976115035815</v>
      </c>
      <c r="P20" s="8">
        <v>17.065324305212588</v>
      </c>
      <c r="Q20" s="8">
        <v>13.057130981045743</v>
      </c>
      <c r="R20" s="8">
        <v>10.72253561088732</v>
      </c>
      <c r="T20" s="21" t="s">
        <v>79</v>
      </c>
      <c r="U20" s="7">
        <v>28.92976115035815</v>
      </c>
      <c r="V20" s="21" t="s">
        <v>180</v>
      </c>
      <c r="W20" s="8">
        <v>17.065324305212588</v>
      </c>
      <c r="X20" s="21" t="s">
        <v>215</v>
      </c>
      <c r="Y20" s="8">
        <v>13.057130981045743</v>
      </c>
      <c r="Z20" s="21" t="s">
        <v>250</v>
      </c>
      <c r="AA20" s="8">
        <v>10.72253561088732</v>
      </c>
    </row>
    <row r="21" spans="4:27" x14ac:dyDescent="0.25">
      <c r="D21" s="5">
        <v>9</v>
      </c>
      <c r="E21" s="6">
        <v>1.76</v>
      </c>
      <c r="F21" s="7">
        <v>33.923788496564754</v>
      </c>
      <c r="G21" s="8">
        <v>20.011242033643633</v>
      </c>
      <c r="H21" s="8">
        <v>15.311130550673598</v>
      </c>
      <c r="I21" s="8">
        <v>12.573523449436497</v>
      </c>
      <c r="K21" s="11">
        <v>11</v>
      </c>
      <c r="L21" s="12">
        <v>1.89</v>
      </c>
      <c r="N21" s="5">
        <v>8</v>
      </c>
      <c r="O21" s="7">
        <v>31.481537245797547</v>
      </c>
      <c r="P21" s="8">
        <v>18.570586875360814</v>
      </c>
      <c r="Q21" s="8">
        <v>14.208847185658831</v>
      </c>
      <c r="R21" s="8">
        <v>11.668326691295919</v>
      </c>
      <c r="T21" s="21" t="s">
        <v>80</v>
      </c>
      <c r="U21" s="7">
        <v>31.481537245797547</v>
      </c>
      <c r="V21" s="21" t="s">
        <v>181</v>
      </c>
      <c r="W21" s="8">
        <v>18.570586875360814</v>
      </c>
      <c r="X21" s="21" t="s">
        <v>216</v>
      </c>
      <c r="Y21" s="8">
        <v>14.208847185658831</v>
      </c>
      <c r="Z21" s="21" t="s">
        <v>251</v>
      </c>
      <c r="AA21" s="8">
        <v>11.668326691295919</v>
      </c>
    </row>
    <row r="22" spans="4:27" x14ac:dyDescent="0.25">
      <c r="D22" s="5">
        <v>10</v>
      </c>
      <c r="E22" s="6">
        <v>1.82</v>
      </c>
      <c r="F22" s="7">
        <v>36.287225890645047</v>
      </c>
      <c r="G22" s="8">
        <v>21.405405829031466</v>
      </c>
      <c r="H22" s="8">
        <v>16.377842144302701</v>
      </c>
      <c r="I22" s="8">
        <v>13.449508615384367</v>
      </c>
      <c r="K22" s="13">
        <v>12</v>
      </c>
      <c r="L22" s="14">
        <v>1.94</v>
      </c>
      <c r="N22" s="5">
        <v>9</v>
      </c>
      <c r="O22" s="7">
        <v>33.923788496564754</v>
      </c>
      <c r="P22" s="8">
        <v>20.011242033643633</v>
      </c>
      <c r="Q22" s="8">
        <v>15.311130550673598</v>
      </c>
      <c r="R22" s="8">
        <v>12.573523449436497</v>
      </c>
      <c r="T22" s="21" t="s">
        <v>81</v>
      </c>
      <c r="U22" s="7">
        <v>33.923788496564754</v>
      </c>
      <c r="V22" s="21" t="s">
        <v>182</v>
      </c>
      <c r="W22" s="8">
        <v>20.011242033643633</v>
      </c>
      <c r="X22" s="21" t="s">
        <v>217</v>
      </c>
      <c r="Y22" s="8">
        <v>15.311130550673598</v>
      </c>
      <c r="Z22" s="21" t="s">
        <v>252</v>
      </c>
      <c r="AA22" s="8">
        <v>12.573523449436497</v>
      </c>
    </row>
    <row r="23" spans="4:27" x14ac:dyDescent="0.25">
      <c r="D23" s="5">
        <v>11</v>
      </c>
      <c r="E23" s="6">
        <v>1.89</v>
      </c>
      <c r="F23" s="7">
        <v>38.593002578280988</v>
      </c>
      <c r="G23" s="8">
        <v>22.765556254933585</v>
      </c>
      <c r="H23" s="8">
        <v>17.418529209329908</v>
      </c>
      <c r="I23" s="8">
        <v>14.304122399280889</v>
      </c>
      <c r="K23" s="11">
        <v>13</v>
      </c>
      <c r="L23" s="12">
        <v>1.99</v>
      </c>
      <c r="N23" s="5">
        <v>10</v>
      </c>
      <c r="O23" s="7">
        <v>36.287225890645047</v>
      </c>
      <c r="P23" s="8">
        <v>21.405405829031466</v>
      </c>
      <c r="Q23" s="8">
        <v>16.377842144302701</v>
      </c>
      <c r="R23" s="8">
        <v>13.449508615384367</v>
      </c>
      <c r="T23" s="21" t="s">
        <v>82</v>
      </c>
      <c r="U23" s="7">
        <v>36.287225890645047</v>
      </c>
      <c r="V23" s="21" t="s">
        <v>183</v>
      </c>
      <c r="W23" s="8">
        <v>21.405405829031466</v>
      </c>
      <c r="X23" s="21" t="s">
        <v>218</v>
      </c>
      <c r="Y23" s="8">
        <v>16.377842144302701</v>
      </c>
      <c r="Z23" s="21" t="s">
        <v>253</v>
      </c>
      <c r="AA23" s="8">
        <v>13.449508615384367</v>
      </c>
    </row>
    <row r="24" spans="4:27" x14ac:dyDescent="0.25">
      <c r="D24" s="5">
        <v>12</v>
      </c>
      <c r="E24" s="6">
        <v>1.94</v>
      </c>
      <c r="F24" s="7">
        <v>40.85590074238138</v>
      </c>
      <c r="G24" s="8">
        <v>24.100413146400356</v>
      </c>
      <c r="H24" s="8">
        <v>18.439863522180286</v>
      </c>
      <c r="I24" s="8">
        <v>15.142843673966475</v>
      </c>
      <c r="K24" s="13">
        <v>14</v>
      </c>
      <c r="L24" s="14">
        <v>2.0499999999999998</v>
      </c>
      <c r="N24" s="5">
        <v>11</v>
      </c>
      <c r="O24" s="7">
        <v>38.593002578280988</v>
      </c>
      <c r="P24" s="8">
        <v>22.765556254933585</v>
      </c>
      <c r="Q24" s="8">
        <v>17.418529209329908</v>
      </c>
      <c r="R24" s="8">
        <v>14.304122399280889</v>
      </c>
      <c r="T24" s="21" t="s">
        <v>83</v>
      </c>
      <c r="U24" s="7">
        <v>38.593002578280988</v>
      </c>
      <c r="V24" s="21" t="s">
        <v>184</v>
      </c>
      <c r="W24" s="8">
        <v>22.765556254933585</v>
      </c>
      <c r="X24" s="21" t="s">
        <v>219</v>
      </c>
      <c r="Y24" s="8">
        <v>17.418529209329908</v>
      </c>
      <c r="Z24" s="21" t="s">
        <v>254</v>
      </c>
      <c r="AA24" s="8">
        <v>14.304122399280889</v>
      </c>
    </row>
    <row r="25" spans="4:27" x14ac:dyDescent="0.25">
      <c r="D25" s="5">
        <v>13</v>
      </c>
      <c r="E25" s="6">
        <v>1.99</v>
      </c>
      <c r="F25" s="7">
        <v>43.086410975497813</v>
      </c>
      <c r="G25" s="8">
        <v>25.416164780034432</v>
      </c>
      <c r="H25" s="8">
        <v>19.446579896954216</v>
      </c>
      <c r="I25" s="8">
        <v>15.969560675905615</v>
      </c>
      <c r="K25" s="11">
        <v>15</v>
      </c>
      <c r="L25" s="12">
        <v>2.09</v>
      </c>
      <c r="N25" s="5">
        <v>12</v>
      </c>
      <c r="O25" s="7">
        <v>40.85590074238138</v>
      </c>
      <c r="P25" s="8">
        <v>24.100413146400356</v>
      </c>
      <c r="Q25" s="8">
        <v>18.439863522180286</v>
      </c>
      <c r="R25" s="8">
        <v>15.142843673966475</v>
      </c>
      <c r="T25" s="21" t="s">
        <v>84</v>
      </c>
      <c r="U25" s="7">
        <v>40.85590074238138</v>
      </c>
      <c r="V25" s="21" t="s">
        <v>185</v>
      </c>
      <c r="W25" s="8">
        <v>24.100413146400356</v>
      </c>
      <c r="X25" s="21" t="s">
        <v>220</v>
      </c>
      <c r="Y25" s="8">
        <v>18.439863522180286</v>
      </c>
      <c r="Z25" s="21" t="s">
        <v>255</v>
      </c>
      <c r="AA25" s="8">
        <v>15.142843673966475</v>
      </c>
    </row>
    <row r="26" spans="4:27" x14ac:dyDescent="0.25">
      <c r="D26" s="5">
        <v>14</v>
      </c>
      <c r="E26" s="6">
        <v>2.0499999999999998</v>
      </c>
      <c r="F26" s="7">
        <v>45.292094750335316</v>
      </c>
      <c r="G26" s="8">
        <v>26.717271579247718</v>
      </c>
      <c r="H26" s="8">
        <v>20.442091121576407</v>
      </c>
      <c r="I26" s="8">
        <v>16.787075991677888</v>
      </c>
      <c r="K26" s="13">
        <v>16</v>
      </c>
      <c r="L26" s="14">
        <v>2.13</v>
      </c>
      <c r="N26" s="5">
        <v>13</v>
      </c>
      <c r="O26" s="7">
        <v>43.086410975497813</v>
      </c>
      <c r="P26" s="8">
        <v>25.416164780034432</v>
      </c>
      <c r="Q26" s="8">
        <v>19.446579896954216</v>
      </c>
      <c r="R26" s="8">
        <v>15.969560675905615</v>
      </c>
      <c r="T26" s="21" t="s">
        <v>85</v>
      </c>
      <c r="U26" s="7">
        <v>43.086410975497813</v>
      </c>
      <c r="V26" s="21" t="s">
        <v>186</v>
      </c>
      <c r="W26" s="8">
        <v>25.416164780034432</v>
      </c>
      <c r="X26" s="21" t="s">
        <v>221</v>
      </c>
      <c r="Y26" s="8">
        <v>19.446579896954216</v>
      </c>
      <c r="Z26" s="21" t="s">
        <v>256</v>
      </c>
      <c r="AA26" s="8">
        <v>15.969560675905615</v>
      </c>
    </row>
    <row r="27" spans="4:27" x14ac:dyDescent="0.25">
      <c r="D27" s="5">
        <v>15</v>
      </c>
      <c r="E27" s="6">
        <v>2.09</v>
      </c>
      <c r="F27" s="7">
        <v>47.478485432796013</v>
      </c>
      <c r="G27" s="8">
        <v>28.00699761121065</v>
      </c>
      <c r="H27" s="8">
        <v>21.428894620169203</v>
      </c>
      <c r="I27" s="8">
        <v>17.597440509730841</v>
      </c>
      <c r="K27" s="11">
        <v>17</v>
      </c>
      <c r="L27" s="12">
        <v>2.17</v>
      </c>
      <c r="N27" s="5">
        <v>14</v>
      </c>
      <c r="O27" s="7">
        <v>45.292094750335316</v>
      </c>
      <c r="P27" s="8">
        <v>26.717271579247718</v>
      </c>
      <c r="Q27" s="8">
        <v>20.442091121576407</v>
      </c>
      <c r="R27" s="8">
        <v>16.787075991677888</v>
      </c>
      <c r="T27" s="21" t="s">
        <v>86</v>
      </c>
      <c r="U27" s="7">
        <v>45.292094750335316</v>
      </c>
      <c r="V27" s="21" t="s">
        <v>187</v>
      </c>
      <c r="W27" s="8">
        <v>26.717271579247718</v>
      </c>
      <c r="X27" s="21" t="s">
        <v>222</v>
      </c>
      <c r="Y27" s="8">
        <v>20.442091121576407</v>
      </c>
      <c r="Z27" s="21" t="s">
        <v>257</v>
      </c>
      <c r="AA27" s="8">
        <v>16.787075991677888</v>
      </c>
    </row>
    <row r="28" spans="4:27" x14ac:dyDescent="0.25">
      <c r="D28" s="5">
        <v>16</v>
      </c>
      <c r="E28" s="6">
        <v>2.13</v>
      </c>
      <c r="F28" s="7">
        <v>49.649691327207428</v>
      </c>
      <c r="G28" s="8">
        <v>29.287766316107522</v>
      </c>
      <c r="H28" s="8">
        <v>22.408844630914366</v>
      </c>
      <c r="I28" s="8">
        <v>18.402176933249731</v>
      </c>
      <c r="K28" s="13">
        <v>18</v>
      </c>
      <c r="L28" s="14">
        <v>2.21</v>
      </c>
      <c r="N28" s="5">
        <v>15</v>
      </c>
      <c r="O28" s="7">
        <v>47.478485432796013</v>
      </c>
      <c r="P28" s="8">
        <v>28.00699761121065</v>
      </c>
      <c r="Q28" s="8">
        <v>21.428894620169203</v>
      </c>
      <c r="R28" s="8">
        <v>17.597440509730841</v>
      </c>
      <c r="T28" s="21" t="s">
        <v>87</v>
      </c>
      <c r="U28" s="7">
        <v>47.478485432796013</v>
      </c>
      <c r="V28" s="21" t="s">
        <v>188</v>
      </c>
      <c r="W28" s="8">
        <v>28.00699761121065</v>
      </c>
      <c r="X28" s="21" t="s">
        <v>223</v>
      </c>
      <c r="Y28" s="8">
        <v>21.428894620169203</v>
      </c>
      <c r="Z28" s="21" t="s">
        <v>258</v>
      </c>
      <c r="AA28" s="8">
        <v>17.597440509730841</v>
      </c>
    </row>
    <row r="29" spans="4:27" x14ac:dyDescent="0.25">
      <c r="D29" s="5">
        <v>17</v>
      </c>
      <c r="E29" s="6">
        <v>2.17</v>
      </c>
      <c r="F29" s="7">
        <v>51.808804734114865</v>
      </c>
      <c r="G29" s="8">
        <v>30.561401805495301</v>
      </c>
      <c r="H29" s="8">
        <v>23.383336829809458</v>
      </c>
      <c r="I29" s="8">
        <v>19.202431393464057</v>
      </c>
      <c r="K29" s="11">
        <v>19</v>
      </c>
      <c r="L29" s="12">
        <v>2.2400000000000002</v>
      </c>
      <c r="N29" s="5">
        <v>16</v>
      </c>
      <c r="O29" s="7">
        <v>49.649691327207428</v>
      </c>
      <c r="P29" s="8">
        <v>29.287766316107522</v>
      </c>
      <c r="Q29" s="8">
        <v>22.408844630914366</v>
      </c>
      <c r="R29" s="8">
        <v>18.402176933249731</v>
      </c>
      <c r="T29" s="21" t="s">
        <v>88</v>
      </c>
      <c r="U29" s="7">
        <v>49.649691327207428</v>
      </c>
      <c r="V29" s="21" t="s">
        <v>189</v>
      </c>
      <c r="W29" s="8">
        <v>29.287766316107522</v>
      </c>
      <c r="X29" s="21" t="s">
        <v>224</v>
      </c>
      <c r="Y29" s="8">
        <v>22.408844630914366</v>
      </c>
      <c r="Z29" s="21" t="s">
        <v>259</v>
      </c>
      <c r="AA29" s="8">
        <v>18.402176933249731</v>
      </c>
    </row>
    <row r="30" spans="4:27" x14ac:dyDescent="0.25">
      <c r="D30" s="5">
        <v>18</v>
      </c>
      <c r="E30" s="6">
        <v>2.21</v>
      </c>
      <c r="F30" s="7">
        <v>53.95818331211256</v>
      </c>
      <c r="G30" s="8">
        <v>31.829294834323612</v>
      </c>
      <c r="H30" s="8">
        <v>24.353435320250064</v>
      </c>
      <c r="I30" s="8">
        <v>19.99907773368361</v>
      </c>
      <c r="K30" s="13">
        <v>20</v>
      </c>
      <c r="L30" s="14">
        <v>2.27</v>
      </c>
      <c r="N30" s="5">
        <v>17</v>
      </c>
      <c r="O30" s="7">
        <v>51.808804734114865</v>
      </c>
      <c r="P30" s="8">
        <v>30.561401805495301</v>
      </c>
      <c r="Q30" s="8">
        <v>23.383336829809458</v>
      </c>
      <c r="R30" s="8">
        <v>19.202431393464057</v>
      </c>
      <c r="T30" s="21" t="s">
        <v>89</v>
      </c>
      <c r="U30" s="7">
        <v>51.808804734114865</v>
      </c>
      <c r="V30" s="21" t="s">
        <v>190</v>
      </c>
      <c r="W30" s="8">
        <v>30.561401805495301</v>
      </c>
      <c r="X30" s="21" t="s">
        <v>225</v>
      </c>
      <c r="Y30" s="8">
        <v>23.383336829809458</v>
      </c>
      <c r="Z30" s="21" t="s">
        <v>260</v>
      </c>
      <c r="AA30" s="8">
        <v>19.202431393464057</v>
      </c>
    </row>
    <row r="31" spans="4:27" x14ac:dyDescent="0.25">
      <c r="D31" s="5">
        <v>19</v>
      </c>
      <c r="E31" s="6">
        <v>2.2400000000000002</v>
      </c>
      <c r="F31" s="7">
        <v>56.099646321036637</v>
      </c>
      <c r="G31" s="8">
        <v>33.092518562475732</v>
      </c>
      <c r="H31" s="8">
        <v>25.319961205246518</v>
      </c>
      <c r="I31" s="8">
        <v>20.792790244936128</v>
      </c>
      <c r="K31" s="11">
        <v>21</v>
      </c>
      <c r="L31" s="12">
        <v>2.2999999999999998</v>
      </c>
      <c r="N31" s="5">
        <v>18</v>
      </c>
      <c r="O31" s="7">
        <v>53.95818331211256</v>
      </c>
      <c r="P31" s="8">
        <v>31.829294834323612</v>
      </c>
      <c r="Q31" s="8">
        <v>24.353435320250064</v>
      </c>
      <c r="R31" s="8">
        <v>19.99907773368361</v>
      </c>
      <c r="T31" s="21" t="s">
        <v>90</v>
      </c>
      <c r="U31" s="7">
        <v>53.95818331211256</v>
      </c>
      <c r="V31" s="21" t="s">
        <v>191</v>
      </c>
      <c r="W31" s="8">
        <v>31.829294834323612</v>
      </c>
      <c r="X31" s="21" t="s">
        <v>226</v>
      </c>
      <c r="Y31" s="8">
        <v>24.353435320250064</v>
      </c>
      <c r="Z31" s="21" t="s">
        <v>261</v>
      </c>
      <c r="AA31" s="8">
        <v>19.99907773368361</v>
      </c>
    </row>
    <row r="32" spans="4:27" x14ac:dyDescent="0.25">
      <c r="D32" s="5">
        <v>20</v>
      </c>
      <c r="E32" s="6">
        <v>2.27</v>
      </c>
      <c r="F32" s="7">
        <v>58.234613374377865</v>
      </c>
      <c r="G32" s="8">
        <v>34.351910403177499</v>
      </c>
      <c r="H32" s="8">
        <v>26.283555211806391</v>
      </c>
      <c r="I32" s="8">
        <v>21.584095093204436</v>
      </c>
      <c r="J32" s="19"/>
      <c r="K32" s="13">
        <v>22</v>
      </c>
      <c r="L32" s="14">
        <v>2.33</v>
      </c>
      <c r="N32" s="5">
        <v>19</v>
      </c>
      <c r="O32" s="7">
        <v>56.099646321036637</v>
      </c>
      <c r="P32" s="8">
        <v>33.092518562475732</v>
      </c>
      <c r="Q32" s="8">
        <v>25.319961205246518</v>
      </c>
      <c r="R32" s="8">
        <v>20.792790244936128</v>
      </c>
      <c r="T32" s="21" t="s">
        <v>91</v>
      </c>
      <c r="U32" s="7">
        <v>56.099646321036637</v>
      </c>
      <c r="V32" s="21" t="s">
        <v>192</v>
      </c>
      <c r="W32" s="8">
        <v>33.092518562475732</v>
      </c>
      <c r="X32" s="21" t="s">
        <v>227</v>
      </c>
      <c r="Y32" s="8">
        <v>25.319961205246518</v>
      </c>
      <c r="Z32" s="21" t="s">
        <v>262</v>
      </c>
      <c r="AA32" s="8">
        <v>20.792790244936128</v>
      </c>
    </row>
    <row r="33" spans="4:27" x14ac:dyDescent="0.25">
      <c r="D33" s="5">
        <v>21</v>
      </c>
      <c r="E33" s="6">
        <v>2.2999999999999998</v>
      </c>
      <c r="F33" s="7">
        <v>60.364203840684844</v>
      </c>
      <c r="G33" s="8">
        <v>35.608130658710714</v>
      </c>
      <c r="H33" s="8">
        <v>27.244722554669583</v>
      </c>
      <c r="I33" s="8">
        <v>22.373407161593221</v>
      </c>
      <c r="K33" s="11">
        <v>23</v>
      </c>
      <c r="L33" s="12">
        <v>2.36</v>
      </c>
      <c r="N33" s="5">
        <v>20</v>
      </c>
      <c r="O33" s="7">
        <v>58.234613374377865</v>
      </c>
      <c r="P33" s="8">
        <v>34.351910403177499</v>
      </c>
      <c r="Q33" s="8">
        <v>26.283555211806391</v>
      </c>
      <c r="R33" s="8">
        <v>21.584095093204436</v>
      </c>
      <c r="T33" s="21" t="s">
        <v>92</v>
      </c>
      <c r="U33" s="7">
        <v>58.234613374377865</v>
      </c>
      <c r="V33" s="21" t="s">
        <v>193</v>
      </c>
      <c r="W33" s="8">
        <v>34.351910403177499</v>
      </c>
      <c r="X33" s="21" t="s">
        <v>228</v>
      </c>
      <c r="Y33" s="8">
        <v>26.283555211806391</v>
      </c>
      <c r="Z33" s="21" t="s">
        <v>263</v>
      </c>
      <c r="AA33" s="8">
        <v>21.584095093204436</v>
      </c>
    </row>
    <row r="34" spans="4:27" x14ac:dyDescent="0.25">
      <c r="D34" s="5">
        <v>22</v>
      </c>
      <c r="E34" s="6">
        <v>2.33</v>
      </c>
      <c r="F34" s="7">
        <v>62.489308954024644</v>
      </c>
      <c r="G34" s="8">
        <v>36.861705057521817</v>
      </c>
      <c r="H34" s="8">
        <v>28.203865482575303</v>
      </c>
      <c r="I34" s="8">
        <v>23.161056777372458</v>
      </c>
      <c r="K34" s="13">
        <v>24</v>
      </c>
      <c r="L34" s="14">
        <v>2.38</v>
      </c>
      <c r="N34" s="5">
        <v>21</v>
      </c>
      <c r="O34" s="7">
        <v>60.364203840684844</v>
      </c>
      <c r="P34" s="8">
        <v>35.608130658710714</v>
      </c>
      <c r="Q34" s="8">
        <v>27.244722554669583</v>
      </c>
      <c r="R34" s="8">
        <v>22.373407161593221</v>
      </c>
      <c r="T34" s="21" t="s">
        <v>93</v>
      </c>
      <c r="U34" s="7">
        <v>60.364203840684844</v>
      </c>
      <c r="V34" s="21" t="s">
        <v>194</v>
      </c>
      <c r="W34" s="8">
        <v>35.608130658710714</v>
      </c>
      <c r="X34" s="21" t="s">
        <v>229</v>
      </c>
      <c r="Y34" s="8">
        <v>27.244722554669583</v>
      </c>
      <c r="Z34" s="21" t="s">
        <v>264</v>
      </c>
      <c r="AA34" s="8">
        <v>22.373407161593221</v>
      </c>
    </row>
    <row r="35" spans="4:27" x14ac:dyDescent="0.25">
      <c r="D35" s="5">
        <v>23</v>
      </c>
      <c r="E35" s="6">
        <v>2.36</v>
      </c>
      <c r="F35" s="7">
        <v>64.610644754319111</v>
      </c>
      <c r="G35" s="8">
        <v>38.113055983100907</v>
      </c>
      <c r="H35" s="8">
        <v>29.161307172303299</v>
      </c>
      <c r="I35" s="8">
        <v>23.94730933380001</v>
      </c>
      <c r="K35" s="11">
        <v>25</v>
      </c>
      <c r="L35" s="12">
        <v>2.4</v>
      </c>
      <c r="N35" s="5">
        <v>22</v>
      </c>
      <c r="O35" s="7">
        <v>62.489308954024644</v>
      </c>
      <c r="P35" s="8">
        <v>36.861705057521817</v>
      </c>
      <c r="Q35" s="8">
        <v>28.203865482575303</v>
      </c>
      <c r="R35" s="8">
        <v>23.161056777372458</v>
      </c>
      <c r="T35" s="21" t="s">
        <v>94</v>
      </c>
      <c r="U35" s="7">
        <v>62.489308954024644</v>
      </c>
      <c r="V35" s="21" t="s">
        <v>195</v>
      </c>
      <c r="W35" s="8">
        <v>36.861705057521817</v>
      </c>
      <c r="X35" s="21" t="s">
        <v>230</v>
      </c>
      <c r="Y35" s="8">
        <v>28.203865482575303</v>
      </c>
      <c r="Z35" s="21" t="s">
        <v>265</v>
      </c>
      <c r="AA35" s="8">
        <v>23.161056777372458</v>
      </c>
    </row>
    <row r="36" spans="4:27" x14ac:dyDescent="0.25">
      <c r="D36" s="5">
        <v>24</v>
      </c>
      <c r="E36" s="6">
        <v>2.38</v>
      </c>
      <c r="F36" s="7">
        <v>66.728791395456312</v>
      </c>
      <c r="G36" s="8">
        <v>39.362525661372196</v>
      </c>
      <c r="H36" s="8">
        <v>30.117309469959615</v>
      </c>
      <c r="I36" s="8">
        <v>24.732379859292191</v>
      </c>
      <c r="K36" s="13">
        <v>26</v>
      </c>
      <c r="L36" s="14">
        <v>2.4300000000000002</v>
      </c>
      <c r="N36" s="5">
        <v>23</v>
      </c>
      <c r="O36" s="7">
        <v>64.610644754319111</v>
      </c>
      <c r="P36" s="8">
        <v>38.113055983100907</v>
      </c>
      <c r="Q36" s="8">
        <v>29.161307172303299</v>
      </c>
      <c r="R36" s="8">
        <v>23.94730933380001</v>
      </c>
      <c r="T36" s="21" t="s">
        <v>95</v>
      </c>
      <c r="U36" s="7">
        <v>64.610644754319111</v>
      </c>
      <c r="V36" s="21" t="s">
        <v>196</v>
      </c>
      <c r="W36" s="8">
        <v>38.113055983100907</v>
      </c>
      <c r="X36" s="21" t="s">
        <v>231</v>
      </c>
      <c r="Y36" s="8">
        <v>29.161307172303299</v>
      </c>
      <c r="Z36" s="21" t="s">
        <v>266</v>
      </c>
      <c r="AA36" s="8">
        <v>23.94730933380001</v>
      </c>
    </row>
    <row r="37" spans="4:27" x14ac:dyDescent="0.25">
      <c r="D37" s="5">
        <v>25</v>
      </c>
      <c r="E37" s="6">
        <v>2.4</v>
      </c>
      <c r="F37" s="7">
        <v>68.844222644704374</v>
      </c>
      <c r="G37" s="8">
        <v>40.610393562049701</v>
      </c>
      <c r="H37" s="8">
        <v>31.072086205214031</v>
      </c>
      <c r="I37" s="8">
        <v>25.516443951095638</v>
      </c>
      <c r="K37" s="11">
        <v>27</v>
      </c>
      <c r="L37" s="12">
        <v>2.4500000000000002</v>
      </c>
      <c r="N37" s="5">
        <v>24</v>
      </c>
      <c r="O37" s="7">
        <v>66.728791395456312</v>
      </c>
      <c r="P37" s="8">
        <v>39.362525661372196</v>
      </c>
      <c r="Q37" s="8">
        <v>30.117309469959615</v>
      </c>
      <c r="R37" s="8">
        <v>24.732379859292191</v>
      </c>
      <c r="T37" s="21" t="s">
        <v>96</v>
      </c>
      <c r="U37" s="7">
        <v>66.728791395456312</v>
      </c>
      <c r="V37" s="21" t="s">
        <v>197</v>
      </c>
      <c r="W37" s="8">
        <v>39.362525661372196</v>
      </c>
      <c r="X37" s="21" t="s">
        <v>232</v>
      </c>
      <c r="Y37" s="8">
        <v>30.117309469959615</v>
      </c>
      <c r="Z37" s="21" t="s">
        <v>267</v>
      </c>
      <c r="AA37" s="8">
        <v>24.732379859292191</v>
      </c>
    </row>
    <row r="38" spans="4:27" x14ac:dyDescent="0.25">
      <c r="D38" s="5">
        <v>26</v>
      </c>
      <c r="E38" s="6">
        <v>2.4300000000000002</v>
      </c>
      <c r="F38" s="7">
        <v>70.957328245114198</v>
      </c>
      <c r="G38" s="8">
        <v>41.856889589954449</v>
      </c>
      <c r="H38" s="8">
        <v>32.025813284325807</v>
      </c>
      <c r="I38" s="8">
        <v>26.29964606369515</v>
      </c>
      <c r="K38" s="13">
        <v>28</v>
      </c>
      <c r="L38" s="14">
        <v>2.4700000000000002</v>
      </c>
      <c r="N38" s="5">
        <v>25</v>
      </c>
      <c r="O38" s="7">
        <v>68.844222644704374</v>
      </c>
      <c r="P38" s="8">
        <v>40.610393562049701</v>
      </c>
      <c r="Q38" s="8">
        <v>31.072086205214031</v>
      </c>
      <c r="R38" s="8">
        <v>25.516443951095638</v>
      </c>
      <c r="T38" s="21" t="s">
        <v>97</v>
      </c>
      <c r="U38" s="7">
        <v>68.844222644704374</v>
      </c>
      <c r="V38" s="21" t="s">
        <v>198</v>
      </c>
      <c r="W38" s="8">
        <v>40.610393562049701</v>
      </c>
      <c r="X38" s="21" t="s">
        <v>233</v>
      </c>
      <c r="Y38" s="8">
        <v>31.072086205214031</v>
      </c>
      <c r="Z38" s="21" t="s">
        <v>268</v>
      </c>
      <c r="AA38" s="8">
        <v>25.516443951095638</v>
      </c>
    </row>
    <row r="39" spans="4:27" x14ac:dyDescent="0.25">
      <c r="D39" s="5">
        <v>27</v>
      </c>
      <c r="E39" s="6">
        <v>2.4500000000000002</v>
      </c>
      <c r="F39" s="7">
        <v>73.06843102938501</v>
      </c>
      <c r="G39" s="8">
        <v>43.102204180281539</v>
      </c>
      <c r="H39" s="8">
        <v>32.978636414299459</v>
      </c>
      <c r="I39" s="8">
        <v>27.08210585190211</v>
      </c>
      <c r="K39" s="11">
        <v>29</v>
      </c>
      <c r="L39" s="12">
        <v>2.48</v>
      </c>
      <c r="N39" s="5">
        <v>26</v>
      </c>
      <c r="O39" s="7">
        <v>70.957328245114198</v>
      </c>
      <c r="P39" s="8">
        <v>41.856889589954449</v>
      </c>
      <c r="Q39" s="8">
        <v>32.025813284325807</v>
      </c>
      <c r="R39" s="8">
        <v>26.29964606369515</v>
      </c>
      <c r="T39" s="21" t="s">
        <v>98</v>
      </c>
      <c r="U39" s="7">
        <v>70.957328245114198</v>
      </c>
      <c r="V39" s="21" t="s">
        <v>199</v>
      </c>
      <c r="W39" s="8">
        <v>41.856889589954449</v>
      </c>
      <c r="X39" s="21" t="s">
        <v>234</v>
      </c>
      <c r="Y39" s="8">
        <v>32.025813284325807</v>
      </c>
      <c r="Z39" s="21" t="s">
        <v>269</v>
      </c>
      <c r="AA39" s="8">
        <v>26.29964606369515</v>
      </c>
    </row>
    <row r="40" spans="4:27" x14ac:dyDescent="0.25">
      <c r="D40" s="5">
        <v>28</v>
      </c>
      <c r="E40" s="6">
        <v>2.4700000000000002</v>
      </c>
      <c r="F40" s="7">
        <v>75.177800134852092</v>
      </c>
      <c r="G40" s="8">
        <v>44.346496093965257</v>
      </c>
      <c r="H40" s="8">
        <v>33.930677067324829</v>
      </c>
      <c r="I40" s="8">
        <v>27.863923068861624</v>
      </c>
      <c r="K40" s="13">
        <v>30</v>
      </c>
      <c r="L40" s="14">
        <v>2.5</v>
      </c>
      <c r="N40" s="5">
        <v>27</v>
      </c>
      <c r="O40" s="7">
        <v>73.06843102938501</v>
      </c>
      <c r="P40" s="8">
        <v>43.102204180281539</v>
      </c>
      <c r="Q40" s="8">
        <v>32.978636414299459</v>
      </c>
      <c r="R40" s="8">
        <v>27.08210585190211</v>
      </c>
      <c r="T40" s="21" t="s">
        <v>99</v>
      </c>
      <c r="U40" s="7">
        <v>73.06843102938501</v>
      </c>
      <c r="V40" s="21" t="s">
        <v>200</v>
      </c>
      <c r="W40" s="8">
        <v>43.102204180281539</v>
      </c>
      <c r="X40" s="21" t="s">
        <v>235</v>
      </c>
      <c r="Y40" s="8">
        <v>32.978636414299459</v>
      </c>
      <c r="Z40" s="21" t="s">
        <v>270</v>
      </c>
      <c r="AA40" s="8">
        <v>27.08210585190211</v>
      </c>
    </row>
    <row r="41" spans="4:27" x14ac:dyDescent="0.25">
      <c r="D41" s="5">
        <v>29</v>
      </c>
      <c r="E41" s="6">
        <v>2.48</v>
      </c>
      <c r="F41" s="7">
        <v>77.285661294389115</v>
      </c>
      <c r="G41" s="8">
        <v>45.589898488160799</v>
      </c>
      <c r="H41" s="8">
        <v>34.882037125463192</v>
      </c>
      <c r="I41" s="8">
        <v>28.645181380275712</v>
      </c>
      <c r="K41" s="11">
        <v>31</v>
      </c>
      <c r="L41" s="12">
        <v>2.52</v>
      </c>
      <c r="N41" s="5">
        <v>28</v>
      </c>
      <c r="O41" s="7">
        <v>75.177800134852092</v>
      </c>
      <c r="P41" s="8">
        <v>44.346496093965257</v>
      </c>
      <c r="Q41" s="8">
        <v>33.930677067324829</v>
      </c>
      <c r="R41" s="8">
        <v>27.863923068861624</v>
      </c>
      <c r="T41" s="21" t="s">
        <v>100</v>
      </c>
      <c r="U41" s="7">
        <v>75.177800134852092</v>
      </c>
      <c r="V41" s="21" t="s">
        <v>201</v>
      </c>
      <c r="W41" s="8">
        <v>44.346496093965257</v>
      </c>
      <c r="X41" s="21" t="s">
        <v>236</v>
      </c>
      <c r="Y41" s="8">
        <v>33.930677067324829</v>
      </c>
      <c r="Z41" s="21" t="s">
        <v>271</v>
      </c>
      <c r="AA41" s="8">
        <v>27.863923068861624</v>
      </c>
    </row>
    <row r="42" spans="4:27" x14ac:dyDescent="0.25">
      <c r="D42" s="5">
        <v>30</v>
      </c>
      <c r="E42" s="6">
        <v>2.5</v>
      </c>
      <c r="F42" s="7">
        <v>79.39220491436312</v>
      </c>
      <c r="G42" s="8">
        <v>46.832523681334507</v>
      </c>
      <c r="H42" s="8">
        <v>35.832802526543816</v>
      </c>
      <c r="I42" s="8">
        <v>29.425951358419109</v>
      </c>
      <c r="K42" s="13">
        <v>32</v>
      </c>
      <c r="L42" s="14">
        <v>2.5299999999999998</v>
      </c>
      <c r="N42" s="5">
        <v>29</v>
      </c>
      <c r="O42" s="7">
        <v>77.285661294389115</v>
      </c>
      <c r="P42" s="8">
        <v>45.589898488160799</v>
      </c>
      <c r="Q42" s="8">
        <v>34.882037125463192</v>
      </c>
      <c r="R42" s="8">
        <v>28.645181380275712</v>
      </c>
      <c r="T42" s="21" t="s">
        <v>101</v>
      </c>
      <c r="U42" s="7">
        <v>77.285661294389115</v>
      </c>
      <c r="V42" s="21" t="s">
        <v>202</v>
      </c>
      <c r="W42" s="8">
        <v>45.589898488160799</v>
      </c>
      <c r="X42" s="21" t="s">
        <v>237</v>
      </c>
      <c r="Y42" s="8">
        <v>34.882037125463192</v>
      </c>
      <c r="Z42" s="21" t="s">
        <v>272</v>
      </c>
      <c r="AA42" s="8">
        <v>28.645181380275712</v>
      </c>
    </row>
    <row r="43" spans="4:27" x14ac:dyDescent="0.25">
      <c r="D43" s="5">
        <v>31</v>
      </c>
      <c r="E43" s="6">
        <v>2.52</v>
      </c>
      <c r="F43" s="7">
        <v>81.497592463412403</v>
      </c>
      <c r="G43" s="8">
        <v>48.074466921928391</v>
      </c>
      <c r="H43" s="8">
        <v>36.783046147668884</v>
      </c>
      <c r="I43" s="8">
        <v>30.206292850077791</v>
      </c>
      <c r="K43" s="11">
        <v>33</v>
      </c>
      <c r="L43" s="12">
        <v>2.5499999999999998</v>
      </c>
      <c r="N43" s="5">
        <v>30</v>
      </c>
      <c r="O43" s="7">
        <v>79.39220491436312</v>
      </c>
      <c r="P43" s="8">
        <v>46.832523681334507</v>
      </c>
      <c r="Q43" s="8">
        <v>35.832802526543816</v>
      </c>
      <c r="R43" s="8">
        <v>29.425951358419109</v>
      </c>
      <c r="T43" s="21" t="s">
        <v>102</v>
      </c>
      <c r="U43" s="7">
        <v>79.39220491436312</v>
      </c>
      <c r="V43" s="21" t="s">
        <v>203</v>
      </c>
      <c r="W43" s="8">
        <v>46.832523681334507</v>
      </c>
      <c r="X43" s="21" t="s">
        <v>238</v>
      </c>
      <c r="Y43" s="8">
        <v>35.832802526543816</v>
      </c>
      <c r="Z43" s="21" t="s">
        <v>273</v>
      </c>
      <c r="AA43" s="8">
        <v>29.425951358419109</v>
      </c>
    </row>
    <row r="44" spans="4:27" x14ac:dyDescent="0.25">
      <c r="D44" s="5">
        <v>32</v>
      </c>
      <c r="E44" s="6">
        <v>2.5299999999999998</v>
      </c>
      <c r="F44" s="7">
        <v>83.601961561336054</v>
      </c>
      <c r="G44" s="8">
        <v>49.315809390235977</v>
      </c>
      <c r="H44" s="8">
        <v>37.732830102028075</v>
      </c>
      <c r="I44" s="8">
        <v>30.986256862696596</v>
      </c>
      <c r="K44" s="13">
        <v>34</v>
      </c>
      <c r="L44" s="14">
        <v>2.56</v>
      </c>
      <c r="N44" s="5">
        <v>31</v>
      </c>
      <c r="O44" s="7">
        <v>81.497592463412403</v>
      </c>
      <c r="P44" s="8">
        <v>48.074466921928391</v>
      </c>
      <c r="Q44" s="8">
        <v>36.783046147668884</v>
      </c>
      <c r="R44" s="8">
        <v>30.206292850077791</v>
      </c>
      <c r="T44" s="21" t="s">
        <v>103</v>
      </c>
      <c r="U44" s="7">
        <v>81.497592463412403</v>
      </c>
      <c r="V44" s="21" t="s">
        <v>204</v>
      </c>
      <c r="W44" s="8">
        <v>48.074466921928391</v>
      </c>
      <c r="X44" s="21" t="s">
        <v>239</v>
      </c>
      <c r="Y44" s="8">
        <v>36.783046147668884</v>
      </c>
      <c r="Z44" s="21" t="s">
        <v>274</v>
      </c>
      <c r="AA44" s="8">
        <v>30.206292850077791</v>
      </c>
    </row>
    <row r="45" spans="4:27" x14ac:dyDescent="0.25">
      <c r="D45" s="5">
        <v>33</v>
      </c>
      <c r="E45" s="6">
        <v>2.5499999999999998</v>
      </c>
      <c r="F45" s="7">
        <v>85.70543005993656</v>
      </c>
      <c r="G45" s="8">
        <v>50.556620605643189</v>
      </c>
      <c r="H45" s="8">
        <v>38.682207580742251</v>
      </c>
      <c r="I45" s="8">
        <v>31.765887076904033</v>
      </c>
      <c r="K45" s="11">
        <v>35</v>
      </c>
      <c r="L45" s="12">
        <v>2.58</v>
      </c>
      <c r="N45" s="5">
        <v>32</v>
      </c>
      <c r="O45" s="7">
        <v>83.601961561336054</v>
      </c>
      <c r="P45" s="8">
        <v>49.315809390235977</v>
      </c>
      <c r="Q45" s="8">
        <v>37.732830102028075</v>
      </c>
      <c r="R45" s="8">
        <v>30.986256862696596</v>
      </c>
      <c r="T45" s="21" t="s">
        <v>104</v>
      </c>
      <c r="U45" s="7">
        <v>83.601961561336054</v>
      </c>
      <c r="V45" s="21" t="s">
        <v>205</v>
      </c>
      <c r="W45" s="8">
        <v>49.315809390235977</v>
      </c>
      <c r="X45" s="21" t="s">
        <v>240</v>
      </c>
      <c r="Y45" s="8">
        <v>37.732830102028075</v>
      </c>
      <c r="Z45" s="21" t="s">
        <v>275</v>
      </c>
      <c r="AA45" s="8">
        <v>30.986256862696596</v>
      </c>
    </row>
    <row r="46" spans="4:27" x14ac:dyDescent="0.25">
      <c r="D46" s="5">
        <v>34</v>
      </c>
      <c r="E46" s="6">
        <v>2.56</v>
      </c>
      <c r="F46" s="7">
        <v>87.808099336407125</v>
      </c>
      <c r="G46" s="8">
        <v>51.796960369358551</v>
      </c>
      <c r="H46" s="8">
        <v>39.631224339297724</v>
      </c>
      <c r="I46" s="8">
        <v>32.545221067174296</v>
      </c>
      <c r="K46" s="13">
        <v>36</v>
      </c>
      <c r="L46" s="14">
        <v>2.59</v>
      </c>
      <c r="N46" s="5">
        <v>33</v>
      </c>
      <c r="O46" s="7">
        <v>85.70543005993656</v>
      </c>
      <c r="P46" s="8">
        <v>50.556620605643189</v>
      </c>
      <c r="Q46" s="8">
        <v>38.682207580742251</v>
      </c>
      <c r="R46" s="8">
        <v>31.765887076904033</v>
      </c>
      <c r="T46" s="21" t="s">
        <v>105</v>
      </c>
      <c r="U46" s="7">
        <v>85.70543005993656</v>
      </c>
      <c r="V46" s="21" t="s">
        <v>206</v>
      </c>
      <c r="W46" s="8">
        <v>50.556620605643189</v>
      </c>
      <c r="X46" s="21" t="s">
        <v>241</v>
      </c>
      <c r="Y46" s="8">
        <v>38.682207580742251</v>
      </c>
      <c r="Z46" s="21" t="s">
        <v>276</v>
      </c>
      <c r="AA46" s="8">
        <v>31.765887076904033</v>
      </c>
    </row>
    <row r="47" spans="4:27" x14ac:dyDescent="0.25">
      <c r="D47" s="5">
        <v>35</v>
      </c>
      <c r="E47" s="6">
        <v>2.58</v>
      </c>
      <c r="F47" s="7">
        <v>89.910056967305096</v>
      </c>
      <c r="G47" s="8">
        <v>53.036880341758526</v>
      </c>
      <c r="H47" s="8">
        <v>40.579919904414879</v>
      </c>
      <c r="I47" s="8">
        <v>33.324291292909663</v>
      </c>
      <c r="K47" s="11">
        <v>37</v>
      </c>
      <c r="L47" s="12">
        <v>2.6</v>
      </c>
      <c r="N47" s="5">
        <v>34</v>
      </c>
      <c r="O47" s="7">
        <v>87.808099336407125</v>
      </c>
      <c r="P47" s="8">
        <v>51.796960369358551</v>
      </c>
      <c r="Q47" s="8">
        <v>39.631224339297724</v>
      </c>
      <c r="R47" s="8">
        <v>32.545221067174296</v>
      </c>
      <c r="T47" s="21" t="s">
        <v>106</v>
      </c>
      <c r="U47" s="7">
        <v>87.808099336407125</v>
      </c>
      <c r="V47" s="21" t="s">
        <v>207</v>
      </c>
      <c r="W47" s="8">
        <v>51.796960369358551</v>
      </c>
      <c r="X47" s="21" t="s">
        <v>242</v>
      </c>
      <c r="Y47" s="8">
        <v>39.631224339297724</v>
      </c>
      <c r="Z47" s="21" t="s">
        <v>277</v>
      </c>
      <c r="AA47" s="8">
        <v>32.545221067174296</v>
      </c>
    </row>
    <row r="48" spans="4:27" x14ac:dyDescent="0.25">
      <c r="D48" s="5">
        <v>36</v>
      </c>
      <c r="E48" s="6">
        <v>2.59</v>
      </c>
      <c r="F48" s="7">
        <v>92.011378912077916</v>
      </c>
      <c r="G48" s="8">
        <v>54.276425330423749</v>
      </c>
      <c r="H48" s="8">
        <v>41.528328559558744</v>
      </c>
      <c r="I48" s="8">
        <v>34.103125907743205</v>
      </c>
      <c r="K48" s="13">
        <v>38</v>
      </c>
      <c r="L48" s="14">
        <v>2.61</v>
      </c>
      <c r="N48" s="5">
        <v>35</v>
      </c>
      <c r="O48" s="7">
        <v>89.910056967305096</v>
      </c>
      <c r="P48" s="8">
        <v>53.036880341758526</v>
      </c>
      <c r="Q48" s="8">
        <v>40.579919904414879</v>
      </c>
      <c r="R48" s="8">
        <v>33.324291292909663</v>
      </c>
      <c r="T48" s="21" t="s">
        <v>107</v>
      </c>
      <c r="U48" s="7">
        <v>89.910056967305096</v>
      </c>
      <c r="V48" s="21" t="s">
        <v>278</v>
      </c>
      <c r="W48" s="8">
        <v>53.036880341758526</v>
      </c>
      <c r="X48" s="21" t="s">
        <v>279</v>
      </c>
      <c r="Y48" s="8">
        <v>40.579919904414879</v>
      </c>
      <c r="Z48" s="21" t="s">
        <v>280</v>
      </c>
      <c r="AA48" s="8">
        <v>33.324291292909663</v>
      </c>
    </row>
    <row r="49" spans="4:27" x14ac:dyDescent="0.25">
      <c r="D49" s="5">
        <v>37</v>
      </c>
      <c r="E49" s="6">
        <v>2.6</v>
      </c>
      <c r="F49" s="7">
        <v>94.112131305817385</v>
      </c>
      <c r="G49" s="8">
        <v>55.515634347663486</v>
      </c>
      <c r="H49" s="8">
        <v>42.476480154078985</v>
      </c>
      <c r="I49" s="8">
        <v>34.881749424005783</v>
      </c>
      <c r="K49" s="11">
        <v>39</v>
      </c>
      <c r="L49" s="12">
        <v>2.63</v>
      </c>
      <c r="N49" s="5">
        <v>36</v>
      </c>
      <c r="O49" s="7">
        <v>92.011378912077916</v>
      </c>
      <c r="P49" s="8">
        <v>54.276425330423749</v>
      </c>
      <c r="Q49" s="8">
        <v>41.528328559558744</v>
      </c>
      <c r="R49" s="8">
        <v>34.103125907743205</v>
      </c>
      <c r="T49" s="21" t="s">
        <v>108</v>
      </c>
      <c r="U49" s="7">
        <v>92.011378912077916</v>
      </c>
      <c r="V49" s="21" t="s">
        <v>281</v>
      </c>
      <c r="W49" s="8">
        <v>54.276425330423749</v>
      </c>
      <c r="X49" s="21" t="s">
        <v>282</v>
      </c>
      <c r="Y49" s="8">
        <v>41.528328559558744</v>
      </c>
      <c r="Z49" s="21" t="s">
        <v>283</v>
      </c>
      <c r="AA49" s="8">
        <v>34.103125907743205</v>
      </c>
    </row>
    <row r="50" spans="4:27" x14ac:dyDescent="0.25">
      <c r="D50" s="5">
        <v>38</v>
      </c>
      <c r="E50" s="6">
        <v>2.61</v>
      </c>
      <c r="F50" s="7">
        <v>96.212371938804424</v>
      </c>
      <c r="G50" s="8">
        <v>56.754541483281677</v>
      </c>
      <c r="H50" s="8">
        <v>43.424400770986203</v>
      </c>
      <c r="I50" s="8">
        <v>35.660183261104962</v>
      </c>
      <c r="K50" s="13">
        <v>40</v>
      </c>
      <c r="L50" s="14">
        <v>2.64</v>
      </c>
      <c r="N50" s="5">
        <v>37</v>
      </c>
      <c r="O50" s="7">
        <v>94.112131305817385</v>
      </c>
      <c r="P50" s="8">
        <v>55.515634347663486</v>
      </c>
      <c r="Q50" s="8">
        <v>42.476480154078985</v>
      </c>
      <c r="R50" s="8">
        <v>34.881749424005783</v>
      </c>
      <c r="T50" s="21" t="s">
        <v>109</v>
      </c>
      <c r="U50" s="7">
        <v>94.112131305817385</v>
      </c>
      <c r="V50" s="21" t="s">
        <v>284</v>
      </c>
      <c r="W50" s="8">
        <v>55.515634347663486</v>
      </c>
      <c r="X50" s="21" t="s">
        <v>285</v>
      </c>
      <c r="Y50" s="8">
        <v>42.476480154078985</v>
      </c>
      <c r="Z50" s="21" t="s">
        <v>286</v>
      </c>
      <c r="AA50" s="8">
        <v>34.881749424005783</v>
      </c>
    </row>
    <row r="51" spans="4:27" x14ac:dyDescent="0.25">
      <c r="D51" s="5">
        <v>39</v>
      </c>
      <c r="E51" s="6">
        <v>2.63</v>
      </c>
      <c r="F51" s="7">
        <v>98.312151483580038</v>
      </c>
      <c r="G51" s="8">
        <v>57.993176628411597</v>
      </c>
      <c r="H51" s="8">
        <v>44.372113280777064</v>
      </c>
      <c r="I51" s="8">
        <v>36.438446200327</v>
      </c>
      <c r="K51" s="11">
        <v>41</v>
      </c>
      <c r="L51" s="12">
        <v>2.65</v>
      </c>
      <c r="N51" s="5">
        <v>38</v>
      </c>
      <c r="O51" s="7">
        <v>96.212371938804424</v>
      </c>
      <c r="P51" s="8">
        <v>56.754541483281677</v>
      </c>
      <c r="Q51" s="8">
        <v>43.424400770986203</v>
      </c>
      <c r="R51" s="8">
        <v>35.660183261104962</v>
      </c>
      <c r="T51" s="21" t="s">
        <v>110</v>
      </c>
      <c r="U51" s="7">
        <v>96.212371938804424</v>
      </c>
      <c r="V51" s="21" t="s">
        <v>287</v>
      </c>
      <c r="W51" s="8">
        <v>56.754541483281677</v>
      </c>
      <c r="X51" s="21" t="s">
        <v>288</v>
      </c>
      <c r="Y51" s="8">
        <v>43.424400770986203</v>
      </c>
      <c r="Z51" s="21" t="s">
        <v>289</v>
      </c>
      <c r="AA51" s="8">
        <v>35.660183261104962</v>
      </c>
    </row>
    <row r="52" spans="4:27" x14ac:dyDescent="0.25">
      <c r="D52" s="5">
        <v>40</v>
      </c>
      <c r="E52" s="6">
        <v>2.64</v>
      </c>
      <c r="F52" s="7">
        <v>100.41151451740782</v>
      </c>
      <c r="G52" s="8">
        <v>59.231566078654339</v>
      </c>
      <c r="H52" s="8">
        <v>45.319637802911437</v>
      </c>
      <c r="I52" s="8">
        <v>37.216554763802641</v>
      </c>
      <c r="K52" s="13">
        <v>42</v>
      </c>
      <c r="L52" s="14">
        <v>2.66</v>
      </c>
      <c r="N52" s="5">
        <v>39</v>
      </c>
      <c r="O52" s="7">
        <v>98.312151483580038</v>
      </c>
      <c r="P52" s="8">
        <v>57.993176628411597</v>
      </c>
      <c r="Q52" s="8">
        <v>44.372113280777064</v>
      </c>
      <c r="R52" s="8">
        <v>36.438446200327</v>
      </c>
      <c r="T52" s="21" t="s">
        <v>111</v>
      </c>
      <c r="U52" s="7">
        <v>98.312151483580038</v>
      </c>
      <c r="V52" s="21" t="s">
        <v>290</v>
      </c>
      <c r="W52" s="8">
        <v>57.993176628411597</v>
      </c>
      <c r="X52" s="21" t="s">
        <v>291</v>
      </c>
      <c r="Y52" s="8">
        <v>44.372113280777064</v>
      </c>
      <c r="Z52" s="21" t="s">
        <v>292</v>
      </c>
      <c r="AA52" s="8">
        <v>36.438446200327</v>
      </c>
    </row>
    <row r="53" spans="4:27" x14ac:dyDescent="0.25">
      <c r="D53" s="5">
        <v>41</v>
      </c>
      <c r="E53" s="6">
        <v>2.65</v>
      </c>
      <c r="F53" s="7">
        <v>102.51050037805163</v>
      </c>
      <c r="G53" s="8">
        <v>60.46973303889208</v>
      </c>
      <c r="H53" s="8">
        <v>46.266992092058423</v>
      </c>
      <c r="I53" s="8">
        <v>38.032233343062487</v>
      </c>
      <c r="K53" s="11">
        <v>43</v>
      </c>
      <c r="L53" s="12">
        <v>2.67</v>
      </c>
      <c r="N53" s="5">
        <v>40</v>
      </c>
      <c r="O53" s="7">
        <v>100.41151451740782</v>
      </c>
      <c r="P53" s="8">
        <v>59.231566078654339</v>
      </c>
      <c r="Q53" s="8">
        <v>45.319637802911437</v>
      </c>
      <c r="R53" s="8">
        <v>37.216554763802641</v>
      </c>
      <c r="T53" s="21" t="s">
        <v>112</v>
      </c>
      <c r="U53" s="7">
        <v>100.41151451740782</v>
      </c>
      <c r="V53" s="21" t="s">
        <v>293</v>
      </c>
      <c r="W53" s="8">
        <v>59.231566078654339</v>
      </c>
      <c r="X53" s="21" t="s">
        <v>294</v>
      </c>
      <c r="Y53" s="8">
        <v>45.319637802911437</v>
      </c>
      <c r="Z53" s="21" t="s">
        <v>295</v>
      </c>
      <c r="AA53" s="8">
        <v>37.216554763802641</v>
      </c>
    </row>
    <row r="54" spans="4:27" x14ac:dyDescent="0.25">
      <c r="D54" s="5">
        <v>42</v>
      </c>
      <c r="E54" s="6">
        <v>2.66</v>
      </c>
      <c r="F54" s="7">
        <v>104.60914388310523</v>
      </c>
      <c r="G54" s="8">
        <v>61.70769804761197</v>
      </c>
      <c r="H54" s="8">
        <v>47.214191862757751</v>
      </c>
      <c r="I54" s="8">
        <v>38.81084723328587</v>
      </c>
      <c r="K54" s="13">
        <v>44</v>
      </c>
      <c r="L54" s="14">
        <v>2.68</v>
      </c>
      <c r="N54" s="5">
        <v>41</v>
      </c>
      <c r="O54" s="7">
        <v>102.51050037805163</v>
      </c>
      <c r="P54" s="8">
        <v>60.46973303889208</v>
      </c>
      <c r="Q54" s="8">
        <v>46.266992092058423</v>
      </c>
      <c r="R54" s="8">
        <v>38.032233343062487</v>
      </c>
      <c r="T54" s="21" t="s">
        <v>113</v>
      </c>
      <c r="U54" s="7">
        <v>102.51050037805163</v>
      </c>
      <c r="V54" s="21" t="s">
        <v>296</v>
      </c>
      <c r="W54" s="8">
        <v>60.46973303889208</v>
      </c>
      <c r="X54" s="21" t="s">
        <v>297</v>
      </c>
      <c r="Y54" s="8">
        <v>46.266992092058423</v>
      </c>
      <c r="Z54" s="21" t="s">
        <v>298</v>
      </c>
      <c r="AA54" s="8">
        <v>38.032233343062487</v>
      </c>
    </row>
    <row r="55" spans="4:27" x14ac:dyDescent="0.25">
      <c r="D55" s="5">
        <v>43</v>
      </c>
      <c r="E55" s="6">
        <v>2.67</v>
      </c>
      <c r="F55" s="7">
        <v>106.70747593708867</v>
      </c>
      <c r="G55" s="8">
        <v>62.945479335025297</v>
      </c>
      <c r="H55" s="8">
        <v>48.161251063426249</v>
      </c>
      <c r="I55" s="8">
        <v>39.589345572617098</v>
      </c>
      <c r="K55" s="11">
        <v>45</v>
      </c>
      <c r="L55" s="12">
        <v>2.69</v>
      </c>
      <c r="N55" s="5">
        <v>42</v>
      </c>
      <c r="O55" s="7">
        <v>104.60914388310523</v>
      </c>
      <c r="P55" s="8">
        <v>61.70769804761197</v>
      </c>
      <c r="Q55" s="8">
        <v>47.214191862757751</v>
      </c>
      <c r="R55" s="8">
        <v>38.81084723328587</v>
      </c>
      <c r="T55" s="21" t="s">
        <v>114</v>
      </c>
      <c r="U55" s="7">
        <v>104.60914388310523</v>
      </c>
      <c r="V55" s="21" t="s">
        <v>299</v>
      </c>
      <c r="W55" s="8">
        <v>61.70769804761197</v>
      </c>
      <c r="X55" s="21" t="s">
        <v>300</v>
      </c>
      <c r="Y55" s="8">
        <v>47.214191862757751</v>
      </c>
      <c r="Z55" s="21" t="s">
        <v>301</v>
      </c>
      <c r="AA55" s="8">
        <v>38.81084723328587</v>
      </c>
    </row>
    <row r="56" spans="4:27" x14ac:dyDescent="0.25">
      <c r="D56" s="5">
        <v>44</v>
      </c>
      <c r="E56" s="6">
        <v>2.68</v>
      </c>
      <c r="F56" s="7">
        <v>108.80552404582303</v>
      </c>
      <c r="G56" s="8">
        <v>64.183093126490917</v>
      </c>
      <c r="H56" s="8">
        <v>49.108182108515102</v>
      </c>
      <c r="I56" s="8">
        <v>40.367738565940549</v>
      </c>
      <c r="K56" s="13">
        <v>46</v>
      </c>
      <c r="L56" s="14">
        <v>2.69</v>
      </c>
      <c r="N56" s="5">
        <v>43</v>
      </c>
      <c r="O56" s="7">
        <v>106.70747593708867</v>
      </c>
      <c r="P56" s="8">
        <v>62.945479335025297</v>
      </c>
      <c r="Q56" s="8">
        <v>48.161251063426249</v>
      </c>
      <c r="R56" s="8">
        <v>39.589345572617098</v>
      </c>
      <c r="T56" s="21" t="s">
        <v>115</v>
      </c>
      <c r="U56" s="7">
        <v>106.70747593708867</v>
      </c>
      <c r="V56" s="21" t="s">
        <v>302</v>
      </c>
      <c r="W56" s="8">
        <v>62.945479335025297</v>
      </c>
      <c r="X56" s="21" t="s">
        <v>303</v>
      </c>
      <c r="Y56" s="8">
        <v>48.161251063426249</v>
      </c>
      <c r="Z56" s="21" t="s">
        <v>304</v>
      </c>
      <c r="AA56" s="8">
        <v>39.589345572617098</v>
      </c>
    </row>
    <row r="57" spans="4:27" x14ac:dyDescent="0.25">
      <c r="D57" s="5">
        <v>45</v>
      </c>
      <c r="E57" s="6">
        <v>2.69</v>
      </c>
      <c r="F57" s="7">
        <v>110.90331275386728</v>
      </c>
      <c r="G57" s="8">
        <v>65.420553900554197</v>
      </c>
      <c r="H57" s="8">
        <v>50.054996075942327</v>
      </c>
      <c r="I57" s="8">
        <v>41.146035319488171</v>
      </c>
      <c r="K57" s="11">
        <v>47</v>
      </c>
      <c r="L57" s="12">
        <v>2.7</v>
      </c>
      <c r="N57" s="5">
        <v>44</v>
      </c>
      <c r="O57" s="7">
        <v>108.80552404582303</v>
      </c>
      <c r="P57" s="8">
        <v>64.183093126490917</v>
      </c>
      <c r="Q57" s="8">
        <v>49.108182108515102</v>
      </c>
      <c r="R57" s="8">
        <v>40.367738565940549</v>
      </c>
      <c r="T57" s="21" t="s">
        <v>116</v>
      </c>
      <c r="U57" s="7">
        <v>108.80552404582303</v>
      </c>
      <c r="V57" s="21" t="s">
        <v>305</v>
      </c>
      <c r="W57" s="8">
        <v>64.183093126490917</v>
      </c>
      <c r="X57" s="21" t="s">
        <v>306</v>
      </c>
      <c r="Y57" s="8">
        <v>49.108182108515102</v>
      </c>
      <c r="Z57" s="21" t="s">
        <v>307</v>
      </c>
      <c r="AA57" s="8">
        <v>40.367738565940549</v>
      </c>
    </row>
    <row r="58" spans="4:27" x14ac:dyDescent="0.25">
      <c r="D58" s="5">
        <v>46</v>
      </c>
      <c r="E58" s="6">
        <v>2.69</v>
      </c>
      <c r="F58" s="7">
        <v>113.00086401785288</v>
      </c>
      <c r="G58" s="8">
        <v>66.657874609172623</v>
      </c>
      <c r="H58" s="8">
        <v>51.001702875593139</v>
      </c>
      <c r="I58" s="8">
        <v>41.924243979349683</v>
      </c>
      <c r="K58" s="13">
        <v>48</v>
      </c>
      <c r="L58" s="14">
        <v>2.71</v>
      </c>
      <c r="N58" s="5">
        <v>45</v>
      </c>
      <c r="O58" s="7">
        <v>110.90331275386728</v>
      </c>
      <c r="P58" s="8">
        <v>65.420553900554197</v>
      </c>
      <c r="Q58" s="8">
        <v>50.054996075942327</v>
      </c>
      <c r="R58" s="8">
        <v>41.146035319488171</v>
      </c>
      <c r="T58" s="21" t="s">
        <v>117</v>
      </c>
      <c r="U58" s="7">
        <v>110.90331275386728</v>
      </c>
      <c r="V58" s="21" t="s">
        <v>308</v>
      </c>
      <c r="W58" s="8">
        <v>65.420553900554197</v>
      </c>
      <c r="X58" s="21" t="s">
        <v>309</v>
      </c>
      <c r="Y58" s="8">
        <v>50.054996075942327</v>
      </c>
      <c r="Z58" s="21" t="s">
        <v>310</v>
      </c>
      <c r="AA58" s="8">
        <v>41.146035319488171</v>
      </c>
    </row>
    <row r="59" spans="4:27" x14ac:dyDescent="0.25">
      <c r="D59" s="5">
        <v>47</v>
      </c>
      <c r="E59" s="6">
        <v>2.7</v>
      </c>
      <c r="F59" s="7">
        <v>115.09819752620069</v>
      </c>
      <c r="G59" s="8">
        <v>67.895066866313044</v>
      </c>
      <c r="H59" s="8">
        <v>51.948311393620763</v>
      </c>
      <c r="I59" s="8">
        <v>42.702371850090088</v>
      </c>
      <c r="K59" s="11">
        <v>49</v>
      </c>
      <c r="L59" s="12">
        <v>2.72</v>
      </c>
      <c r="N59" s="5">
        <v>46</v>
      </c>
      <c r="O59" s="7">
        <v>113.00086401785288</v>
      </c>
      <c r="P59" s="8">
        <v>66.657874609172623</v>
      </c>
      <c r="Q59" s="8">
        <v>51.001702875593139</v>
      </c>
      <c r="R59" s="8">
        <v>41.924243979349683</v>
      </c>
      <c r="T59" s="21" t="s">
        <v>118</v>
      </c>
      <c r="U59" s="7">
        <v>113.00086401785288</v>
      </c>
      <c r="V59" s="21" t="s">
        <v>311</v>
      </c>
      <c r="W59" s="8">
        <v>66.657874609172623</v>
      </c>
      <c r="X59" s="21" t="s">
        <v>312</v>
      </c>
      <c r="Y59" s="8">
        <v>51.001702875593139</v>
      </c>
      <c r="Z59" s="21" t="s">
        <v>313</v>
      </c>
      <c r="AA59" s="8">
        <v>41.924243979349683</v>
      </c>
    </row>
    <row r="60" spans="4:27" x14ac:dyDescent="0.25">
      <c r="D60" s="5">
        <v>48</v>
      </c>
      <c r="E60" s="6">
        <v>2.71</v>
      </c>
      <c r="F60" s="7">
        <v>117.19533097381445</v>
      </c>
      <c r="G60" s="8">
        <v>69.132141109990101</v>
      </c>
      <c r="H60" s="8">
        <v>52.894829616426271</v>
      </c>
      <c r="I60" s="8">
        <v>43.480425496663301</v>
      </c>
      <c r="K60" s="13">
        <v>50</v>
      </c>
      <c r="L60" s="14">
        <v>2.73</v>
      </c>
      <c r="N60" s="5">
        <v>47</v>
      </c>
      <c r="O60" s="7">
        <v>115.09819752620069</v>
      </c>
      <c r="P60" s="8">
        <v>67.895066866313044</v>
      </c>
      <c r="Q60" s="8">
        <v>51.948311393620763</v>
      </c>
      <c r="R60" s="8">
        <v>42.702371850090088</v>
      </c>
      <c r="T60" s="21" t="s">
        <v>119</v>
      </c>
      <c r="U60" s="7">
        <v>115.09819752620069</v>
      </c>
      <c r="V60" s="21" t="s">
        <v>314</v>
      </c>
      <c r="W60" s="8">
        <v>67.895066866313044</v>
      </c>
      <c r="X60" s="21" t="s">
        <v>315</v>
      </c>
      <c r="Y60" s="8">
        <v>51.948311393620763</v>
      </c>
      <c r="Z60" s="21" t="s">
        <v>316</v>
      </c>
      <c r="AA60" s="8">
        <v>42.702371850090088</v>
      </c>
    </row>
    <row r="61" spans="4:27" x14ac:dyDescent="0.25">
      <c r="D61" s="5">
        <v>49</v>
      </c>
      <c r="E61" s="6">
        <v>2.72</v>
      </c>
      <c r="F61" s="7">
        <v>119.29228029884095</v>
      </c>
      <c r="G61" s="8">
        <v>70.369106741928292</v>
      </c>
      <c r="H61" s="8">
        <v>53.841264737517733</v>
      </c>
      <c r="I61" s="8">
        <v>44.258410832252011</v>
      </c>
      <c r="K61" s="11">
        <v>51</v>
      </c>
      <c r="L61" s="12">
        <v>2.73</v>
      </c>
      <c r="N61" s="5">
        <v>48</v>
      </c>
      <c r="O61" s="7">
        <v>117.19533097381445</v>
      </c>
      <c r="P61" s="8">
        <v>69.132141109990101</v>
      </c>
      <c r="Q61" s="8">
        <v>52.894829616426271</v>
      </c>
      <c r="R61" s="8">
        <v>43.480425496663301</v>
      </c>
      <c r="T61" s="21" t="s">
        <v>120</v>
      </c>
      <c r="U61" s="7">
        <v>117.19533097381445</v>
      </c>
      <c r="V61" s="21" t="s">
        <v>317</v>
      </c>
      <c r="W61" s="8">
        <v>69.132141109990101</v>
      </c>
      <c r="X61" s="21" t="s">
        <v>318</v>
      </c>
      <c r="Y61" s="8">
        <v>52.894829616426271</v>
      </c>
      <c r="Z61" s="21" t="s">
        <v>319</v>
      </c>
      <c r="AA61" s="8">
        <v>43.480425496663301</v>
      </c>
    </row>
    <row r="62" spans="4:27" x14ac:dyDescent="0.25">
      <c r="D62" s="5">
        <v>50</v>
      </c>
      <c r="E62" s="6">
        <v>2.73</v>
      </c>
      <c r="F62" s="7">
        <v>121.38905988734298</v>
      </c>
      <c r="G62" s="8">
        <v>71.605972248296098</v>
      </c>
      <c r="H62" s="8">
        <v>54.787623249887112</v>
      </c>
      <c r="I62" s="8">
        <v>45.036333194203088</v>
      </c>
      <c r="K62" s="13">
        <v>52</v>
      </c>
      <c r="L62" s="14">
        <v>2.74</v>
      </c>
      <c r="N62" s="5">
        <v>49</v>
      </c>
      <c r="O62" s="7">
        <v>119.29228029884095</v>
      </c>
      <c r="P62" s="8">
        <v>70.369106741928292</v>
      </c>
      <c r="Q62" s="8">
        <v>53.841264737517733</v>
      </c>
      <c r="R62" s="8">
        <v>44.258410832252011</v>
      </c>
      <c r="T62" s="21" t="s">
        <v>121</v>
      </c>
      <c r="U62" s="7">
        <v>119.29228029884095</v>
      </c>
      <c r="V62" s="21" t="s">
        <v>320</v>
      </c>
      <c r="W62" s="8">
        <v>70.369106741928292</v>
      </c>
      <c r="X62" s="21" t="s">
        <v>321</v>
      </c>
      <c r="Y62" s="8">
        <v>53.841264737517733</v>
      </c>
      <c r="Z62" s="21" t="s">
        <v>322</v>
      </c>
      <c r="AA62" s="8">
        <v>44.258410832252011</v>
      </c>
    </row>
    <row r="63" spans="4:27" x14ac:dyDescent="0.25">
      <c r="D63" s="5">
        <v>51</v>
      </c>
      <c r="E63" s="6">
        <v>2.73</v>
      </c>
      <c r="F63" s="7">
        <v>123.48568275075594</v>
      </c>
      <c r="G63" s="8">
        <v>72.842745304385531</v>
      </c>
      <c r="H63" s="8">
        <v>55.733911026103321</v>
      </c>
      <c r="I63" s="8">
        <v>45.814197409865372</v>
      </c>
      <c r="K63" s="11">
        <v>53</v>
      </c>
      <c r="L63" s="12">
        <v>2.75</v>
      </c>
      <c r="N63" s="5">
        <v>50</v>
      </c>
      <c r="O63" s="7">
        <v>121.38905988734298</v>
      </c>
      <c r="P63" s="8">
        <v>71.605972248296098</v>
      </c>
      <c r="Q63" s="8">
        <v>54.787623249887112</v>
      </c>
      <c r="R63" s="8">
        <v>45.036333194203088</v>
      </c>
      <c r="T63" s="21" t="s">
        <v>122</v>
      </c>
      <c r="U63" s="7">
        <v>121.38905988734298</v>
      </c>
      <c r="V63" s="21" t="s">
        <v>323</v>
      </c>
      <c r="W63" s="8">
        <v>71.605972248296098</v>
      </c>
      <c r="X63" s="21" t="s">
        <v>324</v>
      </c>
      <c r="Y63" s="8">
        <v>54.787623249887112</v>
      </c>
      <c r="Z63" s="21" t="s">
        <v>325</v>
      </c>
      <c r="AA63" s="8">
        <v>45.036333194203088</v>
      </c>
    </row>
    <row r="64" spans="4:27" x14ac:dyDescent="0.25">
      <c r="D64" s="5">
        <v>52</v>
      </c>
      <c r="E64" s="6">
        <v>2.74</v>
      </c>
      <c r="F64" s="7">
        <v>125.58216068017249</v>
      </c>
      <c r="G64" s="8">
        <v>74.079432865622834</v>
      </c>
      <c r="H64" s="8">
        <v>56.680133387946924</v>
      </c>
      <c r="I64" s="8">
        <v>46.592007853830602</v>
      </c>
      <c r="K64" s="13">
        <v>54</v>
      </c>
      <c r="L64" s="14">
        <v>2.75</v>
      </c>
      <c r="N64" s="5">
        <v>51</v>
      </c>
      <c r="O64" s="7">
        <v>123.48568275075594</v>
      </c>
      <c r="P64" s="8">
        <v>72.842745304385531</v>
      </c>
      <c r="Q64" s="8">
        <v>55.733911026103321</v>
      </c>
      <c r="R64" s="8">
        <v>45.814197409865372</v>
      </c>
      <c r="T64" s="21" t="s">
        <v>123</v>
      </c>
      <c r="U64" s="7">
        <v>123.48568275075594</v>
      </c>
      <c r="V64" s="21" t="s">
        <v>326</v>
      </c>
      <c r="W64" s="8">
        <v>72.842745304385531</v>
      </c>
      <c r="X64" s="21" t="s">
        <v>327</v>
      </c>
      <c r="Y64" s="8">
        <v>55.733911026103321</v>
      </c>
      <c r="Z64" s="21" t="s">
        <v>328</v>
      </c>
      <c r="AA64" s="8">
        <v>45.814197409865372</v>
      </c>
    </row>
    <row r="65" spans="4:27" x14ac:dyDescent="0.25">
      <c r="D65" s="5">
        <v>53</v>
      </c>
      <c r="E65" s="6">
        <v>2.75</v>
      </c>
      <c r="F65" s="7">
        <v>127.67850438084065</v>
      </c>
      <c r="G65" s="8">
        <v>75.316041246907332</v>
      </c>
      <c r="H65" s="8">
        <v>57.626295167114449</v>
      </c>
      <c r="I65" s="8">
        <v>47.369768497833284</v>
      </c>
      <c r="K65" s="11">
        <v>55</v>
      </c>
      <c r="L65" s="12">
        <v>2.76</v>
      </c>
      <c r="N65" s="5">
        <v>52</v>
      </c>
      <c r="O65" s="7">
        <v>125.58216068017249</v>
      </c>
      <c r="P65" s="8">
        <v>74.079432865622834</v>
      </c>
      <c r="Q65" s="8">
        <v>56.680133387946924</v>
      </c>
      <c r="R65" s="8">
        <v>46.592007853830602</v>
      </c>
      <c r="T65" s="21" t="s">
        <v>124</v>
      </c>
      <c r="U65" s="7">
        <v>125.58216068017249</v>
      </c>
      <c r="V65" s="21" t="s">
        <v>329</v>
      </c>
      <c r="W65" s="8">
        <v>74.079432865622834</v>
      </c>
      <c r="X65" s="21" t="s">
        <v>330</v>
      </c>
      <c r="Y65" s="8">
        <v>56.680133387946924</v>
      </c>
      <c r="Z65" s="21" t="s">
        <v>331</v>
      </c>
      <c r="AA65" s="8">
        <v>46.592007853830602</v>
      </c>
    </row>
    <row r="66" spans="4:27" x14ac:dyDescent="0.25">
      <c r="D66" s="5">
        <v>54</v>
      </c>
      <c r="E66" s="6">
        <v>2.75</v>
      </c>
      <c r="F66" s="7">
        <v>129.77472358972426</v>
      </c>
      <c r="G66" s="8">
        <v>76.552576191958963</v>
      </c>
      <c r="H66" s="8">
        <v>58.572400758277901</v>
      </c>
      <c r="I66" s="8">
        <v>48.147482954366559</v>
      </c>
      <c r="K66" s="13">
        <v>56</v>
      </c>
      <c r="L66" s="14">
        <v>2.77</v>
      </c>
      <c r="N66" s="5">
        <v>53</v>
      </c>
      <c r="O66" s="7">
        <v>127.67850438084065</v>
      </c>
      <c r="P66" s="8">
        <v>75.316041246907332</v>
      </c>
      <c r="Q66" s="8">
        <v>57.626295167114449</v>
      </c>
      <c r="R66" s="8">
        <v>47.369768497833284</v>
      </c>
      <c r="T66" s="21" t="s">
        <v>125</v>
      </c>
      <c r="U66" s="7">
        <v>127.67850438084065</v>
      </c>
      <c r="V66" s="21" t="s">
        <v>332</v>
      </c>
      <c r="W66" s="8">
        <v>75.316041246907332</v>
      </c>
      <c r="X66" s="21" t="s">
        <v>333</v>
      </c>
      <c r="Y66" s="8">
        <v>57.626295167114449</v>
      </c>
      <c r="Z66" s="21" t="s">
        <v>334</v>
      </c>
      <c r="AA66" s="8">
        <v>47.369768497833284</v>
      </c>
    </row>
    <row r="67" spans="4:27" x14ac:dyDescent="0.25">
      <c r="D67" s="5">
        <v>55</v>
      </c>
      <c r="E67" s="6">
        <v>2.76</v>
      </c>
      <c r="F67" s="7">
        <v>131.87082717850234</v>
      </c>
      <c r="G67" s="8">
        <v>77.789042934076363</v>
      </c>
      <c r="H67" s="8">
        <v>59.518454165572521</v>
      </c>
      <c r="I67" s="8">
        <v>48.925154514895866</v>
      </c>
      <c r="K67" s="11">
        <v>57</v>
      </c>
      <c r="L67" s="12">
        <v>2.77</v>
      </c>
      <c r="N67" s="5">
        <v>54</v>
      </c>
      <c r="O67" s="7">
        <v>129.77472358972426</v>
      </c>
      <c r="P67" s="8">
        <v>76.552576191958963</v>
      </c>
      <c r="Q67" s="8">
        <v>58.572400758277901</v>
      </c>
      <c r="R67" s="8">
        <v>48.147482954366559</v>
      </c>
      <c r="T67" s="21" t="s">
        <v>126</v>
      </c>
      <c r="U67" s="7">
        <v>129.77472358972426</v>
      </c>
      <c r="V67" s="21" t="s">
        <v>335</v>
      </c>
      <c r="W67" s="8">
        <v>76.552576191958963</v>
      </c>
      <c r="X67" s="21" t="s">
        <v>336</v>
      </c>
      <c r="Y67" s="8">
        <v>58.572400758277901</v>
      </c>
      <c r="Z67" s="21" t="s">
        <v>337</v>
      </c>
      <c r="AA67" s="8">
        <v>48.147482954366559</v>
      </c>
    </row>
    <row r="68" spans="4:27" x14ac:dyDescent="0.25">
      <c r="D68" s="5">
        <v>56</v>
      </c>
      <c r="E68" s="6">
        <v>2.77</v>
      </c>
      <c r="F68" s="7">
        <v>133.96682324404159</v>
      </c>
      <c r="G68" s="8">
        <v>79.025446249505535</v>
      </c>
      <c r="H68" s="8">
        <v>60.464459043430409</v>
      </c>
      <c r="I68" s="8">
        <v>49.702786183424898</v>
      </c>
      <c r="K68" s="13">
        <v>58</v>
      </c>
      <c r="L68" s="14">
        <v>2.78</v>
      </c>
      <c r="N68" s="5">
        <v>55</v>
      </c>
      <c r="O68" s="7">
        <v>131.87082717850234</v>
      </c>
      <c r="P68" s="8">
        <v>77.789042934076363</v>
      </c>
      <c r="Q68" s="8">
        <v>59.518454165572521</v>
      </c>
      <c r="R68" s="8">
        <v>48.925154514895866</v>
      </c>
      <c r="T68" s="21" t="s">
        <v>127</v>
      </c>
      <c r="U68" s="7">
        <v>131.87082717850234</v>
      </c>
      <c r="V68" s="21" t="s">
        <v>338</v>
      </c>
      <c r="W68" s="8">
        <v>77.789042934076363</v>
      </c>
      <c r="X68" s="21" t="s">
        <v>339</v>
      </c>
      <c r="Y68" s="8">
        <v>59.518454165572521</v>
      </c>
      <c r="Z68" s="21" t="s">
        <v>340</v>
      </c>
      <c r="AA68" s="8">
        <v>48.925154514895866</v>
      </c>
    </row>
    <row r="69" spans="4:27" x14ac:dyDescent="0.25">
      <c r="D69" s="5">
        <v>57</v>
      </c>
      <c r="E69" s="6">
        <v>2.77</v>
      </c>
      <c r="F69" s="7">
        <v>136.06271918804043</v>
      </c>
      <c r="G69" s="8">
        <v>80.261790504420929</v>
      </c>
      <c r="H69" s="8">
        <v>61.410418732527127</v>
      </c>
      <c r="I69" s="8">
        <v>50.480380706044244</v>
      </c>
      <c r="K69" s="11">
        <v>59</v>
      </c>
      <c r="L69" s="12">
        <v>2.78</v>
      </c>
      <c r="N69" s="5">
        <v>56</v>
      </c>
      <c r="O69" s="7">
        <v>133.96682324404159</v>
      </c>
      <c r="P69" s="8">
        <v>79.025446249505535</v>
      </c>
      <c r="Q69" s="8">
        <v>60.464459043430409</v>
      </c>
      <c r="R69" s="8">
        <v>49.702786183424898</v>
      </c>
      <c r="T69" s="21" t="s">
        <v>128</v>
      </c>
      <c r="U69" s="7">
        <v>133.96682324404159</v>
      </c>
      <c r="V69" s="21" t="s">
        <v>341</v>
      </c>
      <c r="W69" s="8">
        <v>79.025446249505535</v>
      </c>
      <c r="X69" s="21" t="s">
        <v>342</v>
      </c>
      <c r="Y69" s="8">
        <v>60.464459043430409</v>
      </c>
      <c r="Z69" s="21" t="s">
        <v>343</v>
      </c>
      <c r="AA69" s="8">
        <v>49.702786183424898</v>
      </c>
    </row>
    <row r="70" spans="4:27" x14ac:dyDescent="0.25">
      <c r="D70" s="5">
        <v>58</v>
      </c>
      <c r="E70" s="6">
        <v>2.78</v>
      </c>
      <c r="F70" s="7">
        <v>138.15852178730353</v>
      </c>
      <c r="G70" s="8">
        <v>81.498079696379548</v>
      </c>
      <c r="H70" s="8">
        <v>62.356336291499289</v>
      </c>
      <c r="I70" s="8">
        <v>51.257940597003831</v>
      </c>
      <c r="K70" s="13">
        <v>60</v>
      </c>
      <c r="L70" s="14">
        <v>2.79</v>
      </c>
      <c r="N70" s="5">
        <v>57</v>
      </c>
      <c r="O70" s="7">
        <v>136.06271918804043</v>
      </c>
      <c r="P70" s="8">
        <v>80.261790504420929</v>
      </c>
      <c r="Q70" s="8">
        <v>61.410418732527127</v>
      </c>
      <c r="R70" s="8">
        <v>50.480380706044244</v>
      </c>
      <c r="T70" s="21" t="s">
        <v>129</v>
      </c>
      <c r="U70" s="7">
        <v>136.06271918804043</v>
      </c>
      <c r="V70" s="21" t="s">
        <v>344</v>
      </c>
      <c r="W70" s="8">
        <v>80.261790504420929</v>
      </c>
      <c r="X70" s="21" t="s">
        <v>345</v>
      </c>
      <c r="Y70" s="8">
        <v>61.410418732527127</v>
      </c>
      <c r="Z70" s="21" t="s">
        <v>346</v>
      </c>
      <c r="AA70" s="8">
        <v>50.480380706044244</v>
      </c>
    </row>
    <row r="71" spans="4:27" x14ac:dyDescent="0.25">
      <c r="D71" s="5">
        <v>59</v>
      </c>
      <c r="E71" s="6">
        <v>2.78</v>
      </c>
      <c r="F71" s="7">
        <v>140.25423725588018</v>
      </c>
      <c r="G71" s="8">
        <v>82.73431749097567</v>
      </c>
      <c r="H71" s="8">
        <v>63.302214524990013</v>
      </c>
      <c r="I71" s="8">
        <v>52.035468161766737</v>
      </c>
      <c r="K71" s="11">
        <v>61</v>
      </c>
      <c r="L71" s="12">
        <v>2.8</v>
      </c>
      <c r="N71" s="5">
        <v>58</v>
      </c>
      <c r="O71" s="7">
        <v>138.15852178730353</v>
      </c>
      <c r="P71" s="8">
        <v>81.498079696379548</v>
      </c>
      <c r="Q71" s="8">
        <v>62.356336291499289</v>
      </c>
      <c r="R71" s="8">
        <v>51.257940597003831</v>
      </c>
      <c r="T71" s="21" t="s">
        <v>130</v>
      </c>
      <c r="U71" s="7">
        <v>138.15852178730353</v>
      </c>
      <c r="V71" s="21" t="s">
        <v>347</v>
      </c>
      <c r="W71" s="8">
        <v>81.498079696379548</v>
      </c>
      <c r="X71" s="21" t="s">
        <v>348</v>
      </c>
      <c r="Y71" s="8">
        <v>62.356336291499289</v>
      </c>
      <c r="Z71" s="21" t="s">
        <v>349</v>
      </c>
      <c r="AA71" s="8">
        <v>51.257940597003831</v>
      </c>
    </row>
    <row r="72" spans="4:27" x14ac:dyDescent="0.25">
      <c r="D72" s="5">
        <v>60</v>
      </c>
      <c r="E72" s="6">
        <v>2.79</v>
      </c>
      <c r="F72" s="7">
        <v>142.34987130012414</v>
      </c>
      <c r="G72" s="8">
        <v>83.970507254319926</v>
      </c>
      <c r="H72" s="8">
        <v>64.24805600849956</v>
      </c>
      <c r="I72" s="8">
        <v>52.812965517436815</v>
      </c>
      <c r="K72" s="13">
        <v>62</v>
      </c>
      <c r="L72" s="14">
        <v>2.8</v>
      </c>
      <c r="N72" s="5">
        <v>59</v>
      </c>
      <c r="O72" s="7">
        <v>140.25423725588018</v>
      </c>
      <c r="P72" s="8">
        <v>82.73431749097567</v>
      </c>
      <c r="Q72" s="8">
        <v>63.302214524990013</v>
      </c>
      <c r="R72" s="8">
        <v>52.035468161766737</v>
      </c>
      <c r="T72" s="21" t="s">
        <v>131</v>
      </c>
      <c r="U72" s="7">
        <v>140.25423725588018</v>
      </c>
      <c r="V72" s="21" t="s">
        <v>350</v>
      </c>
      <c r="W72" s="8">
        <v>82.73431749097567</v>
      </c>
      <c r="X72" s="21" t="s">
        <v>351</v>
      </c>
      <c r="Y72" s="8">
        <v>63.302214524990013</v>
      </c>
      <c r="Z72" s="21" t="s">
        <v>352</v>
      </c>
      <c r="AA72" s="8">
        <v>52.035468161766737</v>
      </c>
    </row>
    <row r="73" spans="4:27" x14ac:dyDescent="0.25">
      <c r="D73" s="5">
        <v>61</v>
      </c>
      <c r="E73" s="6">
        <v>2.8</v>
      </c>
      <c r="F73" s="7">
        <v>144.44542916758107</v>
      </c>
      <c r="G73" s="8">
        <v>85.20665208187755</v>
      </c>
      <c r="H73" s="8">
        <v>65.193863110450266</v>
      </c>
      <c r="I73" s="8">
        <v>53.590434610896409</v>
      </c>
      <c r="K73" s="11">
        <v>63</v>
      </c>
      <c r="L73" s="12">
        <v>2.81</v>
      </c>
      <c r="N73" s="5">
        <v>60</v>
      </c>
      <c r="O73" s="7">
        <v>142.34987130012414</v>
      </c>
      <c r="P73" s="8">
        <v>83.970507254319926</v>
      </c>
      <c r="Q73" s="8">
        <v>64.24805600849956</v>
      </c>
      <c r="R73" s="8">
        <v>52.812965517436815</v>
      </c>
      <c r="T73" s="21" t="s">
        <v>132</v>
      </c>
      <c r="U73" s="7">
        <v>142.34987130012414</v>
      </c>
      <c r="V73" s="21" t="s">
        <v>353</v>
      </c>
      <c r="W73" s="8">
        <v>83.970507254319926</v>
      </c>
      <c r="X73" s="21" t="s">
        <v>354</v>
      </c>
      <c r="Y73" s="8">
        <v>64.24805600849956</v>
      </c>
      <c r="Z73" s="21" t="s">
        <v>355</v>
      </c>
      <c r="AA73" s="8">
        <v>52.812965517436815</v>
      </c>
    </row>
    <row r="74" spans="4:27" x14ac:dyDescent="0.25">
      <c r="D74" s="5">
        <v>62</v>
      </c>
      <c r="E74" s="6">
        <v>2.8</v>
      </c>
      <c r="F74" s="7">
        <v>146.540915690482</v>
      </c>
      <c r="G74" s="8">
        <v>86.442754824124492</v>
      </c>
      <c r="H74" s="8">
        <v>66.139638011816672</v>
      </c>
      <c r="I74" s="8">
        <v>54.367877234942696</v>
      </c>
      <c r="K74" s="13">
        <v>64</v>
      </c>
      <c r="L74" s="14">
        <v>2.81</v>
      </c>
      <c r="N74" s="5">
        <v>61</v>
      </c>
      <c r="O74" s="7">
        <v>144.44542916758107</v>
      </c>
      <c r="P74" s="8">
        <v>85.20665208187755</v>
      </c>
      <c r="Q74" s="8">
        <v>65.193863110450266</v>
      </c>
      <c r="R74" s="8">
        <v>53.590434610896409</v>
      </c>
      <c r="T74" s="21" t="s">
        <v>133</v>
      </c>
      <c r="U74" s="7">
        <v>144.44542916758107</v>
      </c>
      <c r="V74" s="21" t="s">
        <v>356</v>
      </c>
      <c r="W74" s="8">
        <v>85.20665208187755</v>
      </c>
      <c r="X74" s="21" t="s">
        <v>357</v>
      </c>
      <c r="Y74" s="8">
        <v>65.193863110450266</v>
      </c>
      <c r="Z74" s="21" t="s">
        <v>358</v>
      </c>
      <c r="AA74" s="8">
        <v>53.590434610896409</v>
      </c>
    </row>
    <row r="75" spans="4:27" x14ac:dyDescent="0.25">
      <c r="D75" s="5">
        <v>63</v>
      </c>
      <c r="E75" s="6">
        <v>2.81</v>
      </c>
      <c r="F75" s="7">
        <v>148.63633532450396</v>
      </c>
      <c r="G75" s="8">
        <v>87.678818109412006</v>
      </c>
      <c r="H75" s="8">
        <v>67.08538272361983</v>
      </c>
      <c r="I75" s="8">
        <v>55.145295042668288</v>
      </c>
      <c r="K75" s="11">
        <v>65</v>
      </c>
      <c r="L75" s="12">
        <v>2.82</v>
      </c>
      <c r="N75" s="5">
        <v>62</v>
      </c>
      <c r="O75" s="7">
        <v>146.540915690482</v>
      </c>
      <c r="P75" s="8">
        <v>86.442754824124492</v>
      </c>
      <c r="Q75" s="8">
        <v>66.139638011816672</v>
      </c>
      <c r="R75" s="8">
        <v>54.367877234942696</v>
      </c>
      <c r="T75" s="21" t="s">
        <v>134</v>
      </c>
      <c r="U75" s="7">
        <v>146.540915690482</v>
      </c>
      <c r="V75" s="21" t="s">
        <v>359</v>
      </c>
      <c r="W75" s="8">
        <v>86.442754824124492</v>
      </c>
      <c r="X75" s="21" t="s">
        <v>360</v>
      </c>
      <c r="Y75" s="8">
        <v>66.139638011816672</v>
      </c>
      <c r="Z75" s="21" t="s">
        <v>361</v>
      </c>
      <c r="AA75" s="8">
        <v>54.367877234942696</v>
      </c>
    </row>
    <row r="76" spans="4:27" x14ac:dyDescent="0.25">
      <c r="D76" s="5">
        <v>64</v>
      </c>
      <c r="E76" s="6">
        <v>2.81</v>
      </c>
      <c r="F76" s="7">
        <v>150.73169218339072</v>
      </c>
      <c r="G76" s="8">
        <v>88.914844364388912</v>
      </c>
      <c r="H76" s="8">
        <v>68.031099102552943</v>
      </c>
      <c r="I76" s="8">
        <v>55.922689560305713</v>
      </c>
      <c r="K76" s="13">
        <v>66</v>
      </c>
      <c r="L76" s="14">
        <v>2.82</v>
      </c>
      <c r="N76" s="5">
        <v>63</v>
      </c>
      <c r="O76" s="7">
        <v>148.63633532450396</v>
      </c>
      <c r="P76" s="8">
        <v>87.678818109412006</v>
      </c>
      <c r="Q76" s="8">
        <v>67.08538272361983</v>
      </c>
      <c r="R76" s="8">
        <v>55.145295042668288</v>
      </c>
      <c r="T76" s="21" t="s">
        <v>135</v>
      </c>
      <c r="U76" s="7">
        <v>148.63633532450396</v>
      </c>
      <c r="V76" s="21" t="s">
        <v>362</v>
      </c>
      <c r="W76" s="8">
        <v>87.678818109412006</v>
      </c>
      <c r="X76" s="21" t="s">
        <v>363</v>
      </c>
      <c r="Y76" s="8">
        <v>67.08538272361983</v>
      </c>
      <c r="Z76" s="21" t="s">
        <v>364</v>
      </c>
      <c r="AA76" s="8">
        <v>55.145295042668288</v>
      </c>
    </row>
    <row r="77" spans="4:27" x14ac:dyDescent="0.25">
      <c r="D77" s="5">
        <v>65</v>
      </c>
      <c r="E77" s="6">
        <v>2.82</v>
      </c>
      <c r="F77" s="7">
        <v>152.82699006990941</v>
      </c>
      <c r="G77" s="8">
        <v>90.150835832262658</v>
      </c>
      <c r="H77" s="8">
        <v>68.976788864953363</v>
      </c>
      <c r="I77" s="8">
        <v>56.700062198712686</v>
      </c>
      <c r="K77" s="11">
        <v>67</v>
      </c>
      <c r="L77" s="12">
        <v>2.82</v>
      </c>
      <c r="N77" s="5">
        <v>64</v>
      </c>
      <c r="O77" s="7">
        <v>150.73169218339072</v>
      </c>
      <c r="P77" s="8">
        <v>88.914844364388912</v>
      </c>
      <c r="Q77" s="8">
        <v>68.031099102552943</v>
      </c>
      <c r="R77" s="8">
        <v>55.922689560305713</v>
      </c>
      <c r="T77" s="21" t="s">
        <v>136</v>
      </c>
      <c r="U77" s="7">
        <v>150.73169218339072</v>
      </c>
      <c r="V77" s="21" t="s">
        <v>365</v>
      </c>
      <c r="W77" s="8">
        <v>88.914844364388912</v>
      </c>
      <c r="X77" s="21" t="s">
        <v>366</v>
      </c>
      <c r="Y77" s="8">
        <v>68.031099102552943</v>
      </c>
      <c r="Z77" s="21" t="s">
        <v>367</v>
      </c>
      <c r="AA77" s="8">
        <v>55.922689560305713</v>
      </c>
    </row>
    <row r="78" spans="4:27" x14ac:dyDescent="0.25">
      <c r="D78" s="5">
        <v>66</v>
      </c>
      <c r="E78" s="6">
        <v>2.82</v>
      </c>
      <c r="F78" s="7">
        <v>154.92223250360325</v>
      </c>
      <c r="G78" s="8">
        <v>91.386794589170165</v>
      </c>
      <c r="H78" s="8">
        <v>69.92245359932835</v>
      </c>
      <c r="I78" s="8">
        <v>57.477414263668479</v>
      </c>
      <c r="K78" s="13">
        <v>68</v>
      </c>
      <c r="L78" s="14">
        <v>2.83</v>
      </c>
      <c r="N78" s="5">
        <v>65</v>
      </c>
      <c r="O78" s="7">
        <v>152.82699006990941</v>
      </c>
      <c r="P78" s="8">
        <v>90.150835832262658</v>
      </c>
      <c r="Q78" s="8">
        <v>68.976788864953363</v>
      </c>
      <c r="R78" s="8">
        <v>56.700062198712686</v>
      </c>
      <c r="T78" s="21" t="s">
        <v>137</v>
      </c>
      <c r="U78" s="7">
        <v>152.82699006990941</v>
      </c>
      <c r="V78" s="21" t="s">
        <v>368</v>
      </c>
      <c r="W78" s="8">
        <v>90.150835832262658</v>
      </c>
      <c r="X78" s="21" t="s">
        <v>369</v>
      </c>
      <c r="Y78" s="8">
        <v>68.976788864953363</v>
      </c>
      <c r="Z78" s="21" t="s">
        <v>370</v>
      </c>
      <c r="AA78" s="8">
        <v>56.700062198712686</v>
      </c>
    </row>
    <row r="79" spans="4:27" x14ac:dyDescent="0.25">
      <c r="D79" s="5">
        <v>67</v>
      </c>
      <c r="E79" s="6">
        <v>2.82</v>
      </c>
      <c r="F79" s="7">
        <v>157.01742274569369</v>
      </c>
      <c r="G79" s="8">
        <v>92.622722558867494</v>
      </c>
      <c r="H79" s="8">
        <v>70.868094777594521</v>
      </c>
      <c r="I79" s="8">
        <v>58.254746965112901</v>
      </c>
      <c r="K79" s="11">
        <v>69</v>
      </c>
      <c r="L79" s="12">
        <v>2.83</v>
      </c>
      <c r="N79" s="5">
        <v>66</v>
      </c>
      <c r="O79" s="7">
        <v>154.92223250360325</v>
      </c>
      <c r="P79" s="8">
        <v>91.386794589170165</v>
      </c>
      <c r="Q79" s="8">
        <v>69.92245359932835</v>
      </c>
      <c r="R79" s="8">
        <v>57.477414263668479</v>
      </c>
      <c r="T79" s="21" t="s">
        <v>138</v>
      </c>
      <c r="U79" s="7">
        <v>154.92223250360325</v>
      </c>
      <c r="V79" s="21" t="s">
        <v>371</v>
      </c>
      <c r="W79" s="8">
        <v>91.386794589170165</v>
      </c>
      <c r="X79" s="21" t="s">
        <v>372</v>
      </c>
      <c r="Y79" s="8">
        <v>69.92245359932835</v>
      </c>
      <c r="Z79" s="21" t="s">
        <v>373</v>
      </c>
      <c r="AA79" s="8">
        <v>57.477414263668479</v>
      </c>
    </row>
    <row r="80" spans="4:27" x14ac:dyDescent="0.25">
      <c r="D80" s="5">
        <v>68</v>
      </c>
      <c r="E80" s="6">
        <v>2.83</v>
      </c>
      <c r="F80" s="7">
        <v>159.11256382147101</v>
      </c>
      <c r="G80" s="8">
        <v>93.858621525937579</v>
      </c>
      <c r="H80" s="8">
        <v>71.81371376518355</v>
      </c>
      <c r="I80" s="8">
        <v>59.032061425453399</v>
      </c>
      <c r="K80" s="13">
        <v>70</v>
      </c>
      <c r="L80" s="14">
        <v>2.84</v>
      </c>
      <c r="N80" s="5">
        <v>67</v>
      </c>
      <c r="O80" s="7">
        <v>157.01742274569369</v>
      </c>
      <c r="P80" s="8">
        <v>92.622722558867494</v>
      </c>
      <c r="Q80" s="8">
        <v>70.868094777594521</v>
      </c>
      <c r="R80" s="8">
        <v>58.254746965112901</v>
      </c>
      <c r="T80" s="21" t="s">
        <v>139</v>
      </c>
      <c r="U80" s="7">
        <v>157.01742274569369</v>
      </c>
      <c r="V80" s="21" t="s">
        <v>374</v>
      </c>
      <c r="W80" s="8">
        <v>92.622722558867494</v>
      </c>
      <c r="X80" s="21" t="s">
        <v>375</v>
      </c>
      <c r="Y80" s="8">
        <v>70.868094777594521</v>
      </c>
      <c r="Z80" s="21" t="s">
        <v>376</v>
      </c>
      <c r="AA80" s="8">
        <v>58.254746965112901</v>
      </c>
    </row>
    <row r="81" spans="4:27" x14ac:dyDescent="0.25">
      <c r="D81" s="5">
        <v>69</v>
      </c>
      <c r="E81" s="6">
        <v>2.83</v>
      </c>
      <c r="F81" s="7">
        <v>161.20765854045598</v>
      </c>
      <c r="G81" s="8">
        <v>95.094493147683551</v>
      </c>
      <c r="H81" s="8">
        <v>72.759311830141826</v>
      </c>
      <c r="I81" s="8">
        <v>59.809358687045098</v>
      </c>
      <c r="K81" s="11">
        <v>71</v>
      </c>
      <c r="L81" s="12">
        <v>2.84</v>
      </c>
      <c r="N81" s="5">
        <v>68</v>
      </c>
      <c r="O81" s="7">
        <v>159.11256382147101</v>
      </c>
      <c r="P81" s="8">
        <v>93.858621525937579</v>
      </c>
      <c r="Q81" s="8">
        <v>71.81371376518355</v>
      </c>
      <c r="R81" s="8">
        <v>59.032061425453399</v>
      </c>
      <c r="T81" s="21" t="s">
        <v>140</v>
      </c>
      <c r="U81" s="7">
        <v>159.11256382147101</v>
      </c>
      <c r="V81" s="21" t="s">
        <v>377</v>
      </c>
      <c r="W81" s="8">
        <v>93.858621525937579</v>
      </c>
      <c r="X81" s="21" t="s">
        <v>378</v>
      </c>
      <c r="Y81" s="8">
        <v>71.81371376518355</v>
      </c>
      <c r="Z81" s="21" t="s">
        <v>379</v>
      </c>
      <c r="AA81" s="8">
        <v>59.032061425453399</v>
      </c>
    </row>
    <row r="82" spans="4:27" x14ac:dyDescent="0.25">
      <c r="D82" s="5">
        <v>70</v>
      </c>
      <c r="E82" s="6">
        <v>2.84</v>
      </c>
      <c r="F82" s="7">
        <v>163.30270951458397</v>
      </c>
      <c r="G82" s="8">
        <v>96.330338964855216</v>
      </c>
      <c r="H82" s="8">
        <v>73.704890151337807</v>
      </c>
      <c r="I82" s="8">
        <v>60.58663971893737</v>
      </c>
      <c r="K82" s="13">
        <v>72</v>
      </c>
      <c r="L82" s="14">
        <v>2.85</v>
      </c>
      <c r="N82" s="5">
        <v>69</v>
      </c>
      <c r="O82" s="7">
        <v>161.20765854045598</v>
      </c>
      <c r="P82" s="8">
        <v>95.094493147683551</v>
      </c>
      <c r="Q82" s="8">
        <v>72.759311830141826</v>
      </c>
      <c r="R82" s="8">
        <v>59.809358687045098</v>
      </c>
      <c r="T82" s="21" t="s">
        <v>141</v>
      </c>
      <c r="U82" s="7">
        <v>161.20765854045598</v>
      </c>
      <c r="V82" s="21" t="s">
        <v>380</v>
      </c>
      <c r="W82" s="8">
        <v>95.094493147683551</v>
      </c>
      <c r="X82" s="21" t="s">
        <v>381</v>
      </c>
      <c r="Y82" s="8">
        <v>72.759311830141826</v>
      </c>
      <c r="Z82" s="21" t="s">
        <v>382</v>
      </c>
      <c r="AA82" s="8">
        <v>59.809358687045098</v>
      </c>
    </row>
    <row r="83" spans="4:27" x14ac:dyDescent="0.25">
      <c r="D83" s="5">
        <v>71</v>
      </c>
      <c r="E83" s="6">
        <v>2.84</v>
      </c>
      <c r="F83" s="7">
        <v>165.39771917462105</v>
      </c>
      <c r="G83" s="8">
        <v>97.566160411332788</v>
      </c>
      <c r="H83" s="8">
        <v>74.650449825871164</v>
      </c>
      <c r="I83" s="8">
        <v>61.363905422964315</v>
      </c>
      <c r="K83" s="11">
        <v>73</v>
      </c>
      <c r="L83" s="12">
        <v>2.85</v>
      </c>
      <c r="N83" s="5">
        <v>70</v>
      </c>
      <c r="O83" s="7">
        <v>163.30270951458397</v>
      </c>
      <c r="P83" s="8">
        <v>96.330338964855216</v>
      </c>
      <c r="Q83" s="8">
        <v>73.704890151337807</v>
      </c>
      <c r="R83" s="8">
        <v>60.58663971893737</v>
      </c>
      <c r="T83" s="21" t="s">
        <v>142</v>
      </c>
      <c r="U83" s="7">
        <v>163.30270951458397</v>
      </c>
      <c r="V83" s="21" t="s">
        <v>383</v>
      </c>
      <c r="W83" s="8">
        <v>96.330338964855216</v>
      </c>
      <c r="X83" s="21" t="s">
        <v>384</v>
      </c>
      <c r="Y83" s="8">
        <v>73.704890151337807</v>
      </c>
      <c r="Z83" s="21" t="s">
        <v>385</v>
      </c>
      <c r="AA83" s="8">
        <v>60.58663971893737</v>
      </c>
    </row>
    <row r="84" spans="4:27" x14ac:dyDescent="0.25">
      <c r="D84" s="5">
        <v>72</v>
      </c>
      <c r="E84" s="6">
        <v>2.85</v>
      </c>
      <c r="F84" s="7">
        <v>167.49268978502843</v>
      </c>
      <c r="G84" s="8">
        <v>98.801958822895145</v>
      </c>
      <c r="H84" s="8">
        <v>75.595991875781664</v>
      </c>
      <c r="I84" s="8">
        <v>62.141156639259528</v>
      </c>
      <c r="K84" s="13">
        <v>74</v>
      </c>
      <c r="L84" s="14">
        <v>2.85</v>
      </c>
      <c r="N84" s="5">
        <v>71</v>
      </c>
      <c r="O84" s="7">
        <v>165.39771917462105</v>
      </c>
      <c r="P84" s="8">
        <v>97.566160411332788</v>
      </c>
      <c r="Q84" s="8">
        <v>74.650449825871164</v>
      </c>
      <c r="R84" s="8">
        <v>61.363905422964315</v>
      </c>
      <c r="T84" s="21" t="s">
        <v>143</v>
      </c>
      <c r="U84" s="7">
        <v>165.39771917462105</v>
      </c>
      <c r="V84" s="21" t="s">
        <v>386</v>
      </c>
      <c r="W84" s="8">
        <v>97.566160411332788</v>
      </c>
      <c r="X84" s="21" t="s">
        <v>387</v>
      </c>
      <c r="Y84" s="8">
        <v>74.650449825871164</v>
      </c>
      <c r="Z84" s="21" t="s">
        <v>388</v>
      </c>
      <c r="AA84" s="8">
        <v>61.363905422964315</v>
      </c>
    </row>
    <row r="85" spans="4:27" x14ac:dyDescent="0.25">
      <c r="D85" s="5">
        <v>73</v>
      </c>
      <c r="E85" s="6">
        <v>2.85</v>
      </c>
      <c r="F85" s="7">
        <v>169.58762345740249</v>
      </c>
      <c r="G85" s="8">
        <v>100.03773544514806</v>
      </c>
      <c r="H85" s="8">
        <v>76.541517254115192</v>
      </c>
      <c r="I85" s="8">
        <v>62.918394151242524</v>
      </c>
      <c r="K85" s="11">
        <v>75</v>
      </c>
      <c r="L85" s="12">
        <v>2.86</v>
      </c>
      <c r="N85" s="5">
        <v>72</v>
      </c>
      <c r="O85" s="7">
        <v>167.49268978502843</v>
      </c>
      <c r="P85" s="8">
        <v>98.801958822895145</v>
      </c>
      <c r="Q85" s="8">
        <v>75.595991875781664</v>
      </c>
      <c r="R85" s="8">
        <v>62.141156639259528</v>
      </c>
      <c r="T85" s="21" t="s">
        <v>144</v>
      </c>
      <c r="U85" s="7">
        <v>167.49268978502843</v>
      </c>
      <c r="V85" s="21" t="s">
        <v>389</v>
      </c>
      <c r="W85" s="8">
        <v>98.801958822895145</v>
      </c>
      <c r="X85" s="21" t="s">
        <v>390</v>
      </c>
      <c r="Y85" s="8">
        <v>75.595991875781664</v>
      </c>
      <c r="Z85" s="21" t="s">
        <v>391</v>
      </c>
      <c r="AA85" s="8">
        <v>62.141156639259528</v>
      </c>
    </row>
    <row r="86" spans="4:27" x14ac:dyDescent="0.25">
      <c r="D86" s="5">
        <v>74</v>
      </c>
      <c r="E86" s="6">
        <v>2.85</v>
      </c>
      <c r="F86" s="7">
        <v>171.68252216268866</v>
      </c>
      <c r="G86" s="8">
        <v>101.27349144072896</v>
      </c>
      <c r="H86" s="8">
        <v>77.487026850436422</v>
      </c>
      <c r="I86" s="8">
        <v>63.69561869015017</v>
      </c>
      <c r="K86" s="13">
        <v>76</v>
      </c>
      <c r="L86" s="14">
        <v>2.86</v>
      </c>
      <c r="N86" s="5">
        <v>73</v>
      </c>
      <c r="O86" s="7">
        <v>169.58762345740249</v>
      </c>
      <c r="P86" s="8">
        <v>100.03773544514806</v>
      </c>
      <c r="Q86" s="8">
        <v>76.541517254115192</v>
      </c>
      <c r="R86" s="8">
        <v>62.918394151242524</v>
      </c>
      <c r="T86" s="21" t="s">
        <v>145</v>
      </c>
      <c r="U86" s="7">
        <v>169.58762345740249</v>
      </c>
      <c r="V86" s="21" t="s">
        <v>392</v>
      </c>
      <c r="W86" s="8">
        <v>100.03773544514806</v>
      </c>
      <c r="X86" s="21" t="s">
        <v>393</v>
      </c>
      <c r="Y86" s="8">
        <v>76.541517254115192</v>
      </c>
      <c r="Z86" s="21" t="s">
        <v>394</v>
      </c>
      <c r="AA86" s="8">
        <v>62.918394151242524</v>
      </c>
    </row>
    <row r="87" spans="4:27" x14ac:dyDescent="0.25">
      <c r="D87" s="5">
        <v>75</v>
      </c>
      <c r="E87" s="6">
        <v>2.86</v>
      </c>
      <c r="F87" s="7">
        <v>173.77738774225665</v>
      </c>
      <c r="G87" s="8">
        <v>102.50922789584007</v>
      </c>
      <c r="H87" s="8">
        <v>78.432521495827402</v>
      </c>
      <c r="I87" s="8">
        <v>64.472830939145666</v>
      </c>
      <c r="K87" s="11">
        <v>77</v>
      </c>
      <c r="L87" s="12">
        <v>2.86</v>
      </c>
      <c r="N87" s="5">
        <v>74</v>
      </c>
      <c r="O87" s="7">
        <v>171.68252216268866</v>
      </c>
      <c r="P87" s="8">
        <v>101.27349144072896</v>
      </c>
      <c r="Q87" s="8">
        <v>77.487026850436422</v>
      </c>
      <c r="R87" s="8">
        <v>63.69561869015017</v>
      </c>
      <c r="T87" s="21" t="s">
        <v>146</v>
      </c>
      <c r="U87" s="7">
        <v>171.68252216268866</v>
      </c>
      <c r="V87" s="21" t="s">
        <v>395</v>
      </c>
      <c r="W87" s="8">
        <v>101.27349144072896</v>
      </c>
      <c r="X87" s="21" t="s">
        <v>396</v>
      </c>
      <c r="Y87" s="8">
        <v>77.487026850436422</v>
      </c>
      <c r="Z87" s="21" t="s">
        <v>397</v>
      </c>
      <c r="AA87" s="8">
        <v>63.69561869015017</v>
      </c>
    </row>
    <row r="88" spans="4:27" x14ac:dyDescent="0.25">
      <c r="D88" s="5">
        <v>76</v>
      </c>
      <c r="E88" s="6">
        <v>2.86</v>
      </c>
      <c r="F88" s="7">
        <v>175.8722219179794</v>
      </c>
      <c r="G88" s="8">
        <v>103.74494582619391</v>
      </c>
      <c r="H88" s="8">
        <v>79.378001967436632</v>
      </c>
      <c r="I88" s="8">
        <v>65.25003153705795</v>
      </c>
      <c r="K88" s="13">
        <v>78</v>
      </c>
      <c r="L88" s="14">
        <v>2.87</v>
      </c>
      <c r="N88" s="5">
        <v>75</v>
      </c>
      <c r="O88" s="7">
        <v>173.77738774225665</v>
      </c>
      <c r="P88" s="8">
        <v>102.50922789584007</v>
      </c>
      <c r="Q88" s="8">
        <v>78.432521495827402</v>
      </c>
      <c r="R88" s="8">
        <v>64.472830939145666</v>
      </c>
      <c r="T88" s="21" t="s">
        <v>147</v>
      </c>
      <c r="U88" s="7">
        <v>173.77738774225665</v>
      </c>
      <c r="V88" s="21" t="s">
        <v>398</v>
      </c>
      <c r="W88" s="8">
        <v>102.50922789584007</v>
      </c>
      <c r="X88" s="21" t="s">
        <v>399</v>
      </c>
      <c r="Y88" s="8">
        <v>78.432521495827402</v>
      </c>
      <c r="Z88" s="21" t="s">
        <v>400</v>
      </c>
      <c r="AA88" s="8">
        <v>64.472830939145666</v>
      </c>
    </row>
    <row r="89" spans="4:27" x14ac:dyDescent="0.25">
      <c r="D89" s="5">
        <v>77</v>
      </c>
      <c r="E89" s="6">
        <v>2.86</v>
      </c>
      <c r="F89" s="7">
        <v>177.96702630141365</v>
      </c>
      <c r="G89" s="8">
        <v>104.98064618242876</v>
      </c>
      <c r="H89" s="8">
        <v>80.323468992622594</v>
      </c>
      <c r="I89" s="8">
        <v>66.027221081787744</v>
      </c>
      <c r="K89" s="11">
        <v>79</v>
      </c>
      <c r="L89" s="12">
        <v>2.87</v>
      </c>
      <c r="N89" s="5">
        <v>76</v>
      </c>
      <c r="O89" s="7">
        <v>175.8722219179794</v>
      </c>
      <c r="P89" s="8">
        <v>103.74494582619391</v>
      </c>
      <c r="Q89" s="8">
        <v>79.378001967436632</v>
      </c>
      <c r="R89" s="8">
        <v>65.25003153705795</v>
      </c>
      <c r="T89" s="21" t="s">
        <v>148</v>
      </c>
      <c r="U89" s="7">
        <v>175.8722219179794</v>
      </c>
      <c r="V89" s="21" t="s">
        <v>401</v>
      </c>
      <c r="W89" s="8">
        <v>103.74494582619391</v>
      </c>
      <c r="X89" s="21" t="s">
        <v>402</v>
      </c>
      <c r="Y89" s="8">
        <v>79.378001967436632</v>
      </c>
      <c r="Z89" s="21" t="s">
        <v>403</v>
      </c>
      <c r="AA89" s="8">
        <v>65.25003153705795</v>
      </c>
    </row>
    <row r="90" spans="4:27" x14ac:dyDescent="0.25">
      <c r="D90" s="5">
        <v>78</v>
      </c>
      <c r="E90" s="6">
        <v>2.87</v>
      </c>
      <c r="F90" s="7">
        <v>180.06180240215843</v>
      </c>
      <c r="G90" s="8">
        <v>106.21632985503922</v>
      </c>
      <c r="H90" s="8">
        <v>81.26892325272631</v>
      </c>
      <c r="I90" s="8">
        <v>66.804400133408635</v>
      </c>
      <c r="K90" s="13">
        <v>80</v>
      </c>
      <c r="L90" s="14">
        <v>2.87</v>
      </c>
      <c r="N90" s="5">
        <v>77</v>
      </c>
      <c r="O90" s="7">
        <v>177.96702630141365</v>
      </c>
      <c r="P90" s="8">
        <v>104.98064618242876</v>
      </c>
      <c r="Q90" s="8">
        <v>80.323468992622594</v>
      </c>
      <c r="R90" s="8">
        <v>66.027221081787744</v>
      </c>
      <c r="T90" s="21" t="s">
        <v>149</v>
      </c>
      <c r="U90" s="7">
        <v>177.96702630141365</v>
      </c>
      <c r="V90" s="21" t="s">
        <v>404</v>
      </c>
      <c r="W90" s="8">
        <v>104.98064618242876</v>
      </c>
      <c r="X90" s="21" t="s">
        <v>405</v>
      </c>
      <c r="Y90" s="8">
        <v>80.323468992622594</v>
      </c>
      <c r="Z90" s="21" t="s">
        <v>406</v>
      </c>
      <c r="AA90" s="8">
        <v>66.027221081787744</v>
      </c>
    </row>
    <row r="91" spans="4:27" x14ac:dyDescent="0.25">
      <c r="D91" s="5">
        <v>79</v>
      </c>
      <c r="E91" s="6">
        <v>2.87</v>
      </c>
      <c r="F91" s="7">
        <v>182.15655163549462</v>
      </c>
      <c r="G91" s="8">
        <v>107.4519976788828</v>
      </c>
      <c r="H91" s="8">
        <v>82.21436538651929</v>
      </c>
      <c r="I91" s="8">
        <v>67.581569217001373</v>
      </c>
      <c r="K91" s="11">
        <v>81</v>
      </c>
      <c r="L91" s="12">
        <v>2.88</v>
      </c>
      <c r="N91" s="5">
        <v>78</v>
      </c>
      <c r="O91" s="7">
        <v>180.06180240215843</v>
      </c>
      <c r="P91" s="8">
        <v>106.21632985503922</v>
      </c>
      <c r="Q91" s="8">
        <v>81.26892325272631</v>
      </c>
      <c r="R91" s="8">
        <v>66.804400133408635</v>
      </c>
      <c r="T91" s="21" t="s">
        <v>150</v>
      </c>
      <c r="U91" s="7">
        <v>180.06180240215843</v>
      </c>
      <c r="V91" s="21" t="s">
        <v>407</v>
      </c>
      <c r="W91" s="8">
        <v>106.21632985503922</v>
      </c>
      <c r="X91" s="21" t="s">
        <v>408</v>
      </c>
      <c r="Y91" s="8">
        <v>81.26892325272631</v>
      </c>
      <c r="Z91" s="21" t="s">
        <v>409</v>
      </c>
      <c r="AA91" s="8">
        <v>66.804400133408635</v>
      </c>
    </row>
    <row r="92" spans="4:27" x14ac:dyDescent="0.25">
      <c r="D92" s="5">
        <v>80</v>
      </c>
      <c r="E92" s="6">
        <v>2.87</v>
      </c>
      <c r="F92" s="7">
        <v>184.25127532936119</v>
      </c>
      <c r="G92" s="8">
        <v>108.68765043729499</v>
      </c>
      <c r="H92" s="8">
        <v>83.159795993352247</v>
      </c>
      <c r="I92" s="8">
        <v>68.358728825242167</v>
      </c>
      <c r="K92" s="13">
        <v>82</v>
      </c>
      <c r="L92" s="14">
        <v>2.88</v>
      </c>
      <c r="N92" s="5">
        <v>79</v>
      </c>
      <c r="O92" s="7">
        <v>182.15655163549462</v>
      </c>
      <c r="P92" s="8">
        <v>107.4519976788828</v>
      </c>
      <c r="Q92" s="8">
        <v>82.21436538651929</v>
      </c>
      <c r="R92" s="8">
        <v>67.581569217001373</v>
      </c>
      <c r="T92" s="21" t="s">
        <v>151</v>
      </c>
      <c r="U92" s="7">
        <v>182.15655163549462</v>
      </c>
      <c r="V92" s="21" t="s">
        <v>410</v>
      </c>
      <c r="W92" s="8">
        <v>107.4519976788828</v>
      </c>
      <c r="X92" s="21" t="s">
        <v>411</v>
      </c>
      <c r="Y92" s="8">
        <v>82.21436538651929</v>
      </c>
      <c r="Z92" s="21" t="s">
        <v>412</v>
      </c>
      <c r="AA92" s="8">
        <v>67.581569217001373</v>
      </c>
    </row>
    <row r="93" spans="4:27" x14ac:dyDescent="0.25">
      <c r="D93" s="5">
        <v>81</v>
      </c>
      <c r="E93" s="6">
        <v>2.88</v>
      </c>
      <c r="F93" s="7">
        <v>186.34597473073833</v>
      </c>
      <c r="G93" s="8">
        <v>109.92328886585469</v>
      </c>
      <c r="H93" s="8">
        <v>84.105215636036064</v>
      </c>
      <c r="I93" s="8">
        <v>69.135879420770891</v>
      </c>
      <c r="K93" s="11">
        <v>83</v>
      </c>
      <c r="L93" s="12">
        <v>2.88</v>
      </c>
      <c r="N93" s="5">
        <v>80</v>
      </c>
      <c r="O93" s="7">
        <v>184.25127532936119</v>
      </c>
      <c r="P93" s="8">
        <v>108.68765043729499</v>
      </c>
      <c r="Q93" s="8">
        <v>83.159795993352247</v>
      </c>
      <c r="R93" s="8">
        <v>68.358728825242167</v>
      </c>
      <c r="T93" s="21" t="s">
        <v>152</v>
      </c>
      <c r="U93" s="7">
        <v>184.25127532936119</v>
      </c>
      <c r="V93" s="21" t="s">
        <v>413</v>
      </c>
      <c r="W93" s="8">
        <v>108.68765043729499</v>
      </c>
      <c r="X93" s="21" t="s">
        <v>414</v>
      </c>
      <c r="Y93" s="8">
        <v>83.159795993352247</v>
      </c>
      <c r="Z93" s="21" t="s">
        <v>415</v>
      </c>
      <c r="AA93" s="8">
        <v>68.358728825242167</v>
      </c>
    </row>
    <row r="94" spans="4:27" x14ac:dyDescent="0.25">
      <c r="D94" s="5">
        <v>82</v>
      </c>
      <c r="E94" s="6">
        <v>2.88</v>
      </c>
      <c r="F94" s="7">
        <v>188.44065101148979</v>
      </c>
      <c r="G94" s="8">
        <v>111.15891365583046</v>
      </c>
      <c r="H94" s="8">
        <v>85.050624843478587</v>
      </c>
      <c r="I94" s="8">
        <v>69.913021438358541</v>
      </c>
      <c r="K94" s="13">
        <v>84</v>
      </c>
      <c r="L94" s="14">
        <v>2.89</v>
      </c>
      <c r="N94" s="5">
        <v>81</v>
      </c>
      <c r="O94" s="7">
        <v>186.34597473073833</v>
      </c>
      <c r="P94" s="8">
        <v>109.92328886585469</v>
      </c>
      <c r="Q94" s="8">
        <v>84.105215636036064</v>
      </c>
      <c r="R94" s="8">
        <v>69.135879420770891</v>
      </c>
      <c r="T94" s="21" t="s">
        <v>153</v>
      </c>
      <c r="U94" s="7">
        <v>186.34597473073833</v>
      </c>
      <c r="V94" s="21" t="s">
        <v>416</v>
      </c>
      <c r="W94" s="8">
        <v>109.92328886585469</v>
      </c>
      <c r="X94" s="21" t="s">
        <v>417</v>
      </c>
      <c r="Y94" s="8">
        <v>84.105215636036064</v>
      </c>
      <c r="Z94" s="21" t="s">
        <v>418</v>
      </c>
      <c r="AA94" s="8">
        <v>69.135879420770891</v>
      </c>
    </row>
    <row r="95" spans="4:27" x14ac:dyDescent="0.25">
      <c r="D95" s="5">
        <v>83</v>
      </c>
      <c r="E95" s="6">
        <v>2.88</v>
      </c>
      <c r="F95" s="7">
        <v>190.5353052737301</v>
      </c>
      <c r="G95" s="8">
        <v>112.39452545734662</v>
      </c>
      <c r="H95" s="8">
        <v>85.99602411310714</v>
      </c>
      <c r="I95" s="8">
        <v>70.690155286898587</v>
      </c>
      <c r="K95" s="11">
        <v>85</v>
      </c>
      <c r="L95" s="12">
        <v>2.89</v>
      </c>
      <c r="N95" s="5">
        <v>82</v>
      </c>
      <c r="O95" s="7">
        <v>188.44065101148979</v>
      </c>
      <c r="P95" s="8">
        <v>111.15891365583046</v>
      </c>
      <c r="Q95" s="8">
        <v>85.050624843478587</v>
      </c>
      <c r="R95" s="8">
        <v>69.913021438358541</v>
      </c>
      <c r="T95" s="21" t="s">
        <v>154</v>
      </c>
      <c r="U95" s="7">
        <v>188.44065101148979</v>
      </c>
      <c r="V95" s="21" t="s">
        <v>419</v>
      </c>
      <c r="W95" s="8">
        <v>111.15891365583046</v>
      </c>
      <c r="X95" s="21" t="s">
        <v>420</v>
      </c>
      <c r="Y95" s="8">
        <v>85.050624843478587</v>
      </c>
      <c r="Z95" s="21" t="s">
        <v>421</v>
      </c>
      <c r="AA95" s="8">
        <v>69.913021438358541</v>
      </c>
    </row>
    <row r="96" spans="4:27" x14ac:dyDescent="0.25">
      <c r="D96" s="5">
        <v>84</v>
      </c>
      <c r="E96" s="6">
        <v>2.89</v>
      </c>
      <c r="F96" s="7">
        <v>192.62993855473621</v>
      </c>
      <c r="G96" s="8">
        <v>113.63012488228063</v>
      </c>
      <c r="H96" s="8">
        <v>86.941413913085356</v>
      </c>
      <c r="I96" s="8">
        <v>71.467281351229332</v>
      </c>
      <c r="K96" s="13">
        <v>86</v>
      </c>
      <c r="L96" s="14">
        <v>2.89</v>
      </c>
      <c r="N96" s="5">
        <v>83</v>
      </c>
      <c r="O96" s="7">
        <v>190.5353052737301</v>
      </c>
      <c r="P96" s="8">
        <v>112.39452545734662</v>
      </c>
      <c r="Q96" s="8">
        <v>85.99602411310714</v>
      </c>
      <c r="R96" s="8">
        <v>70.690155286898587</v>
      </c>
      <c r="T96" s="21" t="s">
        <v>155</v>
      </c>
      <c r="U96" s="7">
        <v>190.5353052737301</v>
      </c>
      <c r="V96" s="21" t="s">
        <v>422</v>
      </c>
      <c r="W96" s="8">
        <v>112.39452545734662</v>
      </c>
      <c r="X96" s="21" t="s">
        <v>423</v>
      </c>
      <c r="Y96" s="8">
        <v>85.99602411310714</v>
      </c>
      <c r="Z96" s="21" t="s">
        <v>424</v>
      </c>
      <c r="AA96" s="8">
        <v>70.690155286898587</v>
      </c>
    </row>
    <row r="97" spans="4:27" x14ac:dyDescent="0.25">
      <c r="D97" s="5">
        <v>85</v>
      </c>
      <c r="E97" s="6">
        <v>2.89</v>
      </c>
      <c r="F97" s="7">
        <v>194.7245518314698</v>
      </c>
      <c r="G97" s="8">
        <v>114.86571250693061</v>
      </c>
      <c r="H97" s="8">
        <v>87.886794684354157</v>
      </c>
      <c r="I97" s="8">
        <v>72.24439999381147</v>
      </c>
      <c r="K97" s="11">
        <v>87</v>
      </c>
      <c r="L97" s="12">
        <v>2.9</v>
      </c>
      <c r="N97" s="5">
        <v>84</v>
      </c>
      <c r="O97" s="7">
        <v>192.62993855473621</v>
      </c>
      <c r="P97" s="8">
        <v>113.63012488228063</v>
      </c>
      <c r="Q97" s="8">
        <v>86.941413913085356</v>
      </c>
      <c r="R97" s="8">
        <v>71.467281351229332</v>
      </c>
      <c r="T97" s="21" t="s">
        <v>156</v>
      </c>
      <c r="U97" s="7">
        <v>192.62993855473621</v>
      </c>
      <c r="V97" s="21" t="s">
        <v>425</v>
      </c>
      <c r="W97" s="8">
        <v>113.63012488228063</v>
      </c>
      <c r="X97" s="21" t="s">
        <v>426</v>
      </c>
      <c r="Y97" s="8">
        <v>86.941413913085356</v>
      </c>
      <c r="Z97" s="21" t="s">
        <v>427</v>
      </c>
      <c r="AA97" s="8">
        <v>71.467281351229332</v>
      </c>
    </row>
    <row r="98" spans="4:27" x14ac:dyDescent="0.25">
      <c r="D98" s="5">
        <v>86</v>
      </c>
      <c r="E98" s="6">
        <v>2.89</v>
      </c>
      <c r="F98" s="7">
        <v>196.81914602473614</v>
      </c>
      <c r="G98" s="8">
        <v>116.10128887446874</v>
      </c>
      <c r="H98" s="8">
        <v>88.83216684250894</v>
      </c>
      <c r="I98" s="8">
        <v>73.021511556271321</v>
      </c>
      <c r="K98" s="13">
        <v>88</v>
      </c>
      <c r="L98" s="14">
        <v>2.9</v>
      </c>
      <c r="N98" s="5">
        <v>85</v>
      </c>
      <c r="O98" s="7">
        <v>194.7245518314698</v>
      </c>
      <c r="P98" s="8">
        <v>114.86571250693061</v>
      </c>
      <c r="Q98" s="8">
        <v>87.886794684354157</v>
      </c>
      <c r="R98" s="8">
        <v>72.24439999381147</v>
      </c>
      <c r="T98" s="21" t="s">
        <v>157</v>
      </c>
      <c r="U98" s="7">
        <v>194.7245518314698</v>
      </c>
      <c r="V98" s="21" t="s">
        <v>428</v>
      </c>
      <c r="W98" s="8">
        <v>114.86571250693061</v>
      </c>
      <c r="X98" s="21" t="s">
        <v>429</v>
      </c>
      <c r="Y98" s="8">
        <v>87.886794684354157</v>
      </c>
      <c r="Z98" s="21" t="s">
        <v>430</v>
      </c>
      <c r="AA98" s="8">
        <v>72.24439999381147</v>
      </c>
    </row>
    <row r="99" spans="4:27" x14ac:dyDescent="0.25">
      <c r="D99" s="5">
        <v>87</v>
      </c>
      <c r="E99" s="6">
        <v>2.9</v>
      </c>
      <c r="F99" s="7">
        <v>198.91372200300319</v>
      </c>
      <c r="G99" s="8">
        <v>117.336854497194</v>
      </c>
      <c r="H99" s="8">
        <v>89.77753077952319</v>
      </c>
      <c r="I99" s="8">
        <v>73.79861636081759</v>
      </c>
      <c r="K99" s="11">
        <v>89</v>
      </c>
      <c r="L99" s="12">
        <v>2.9</v>
      </c>
      <c r="N99" s="5">
        <v>86</v>
      </c>
      <c r="O99" s="7">
        <v>196.81914602473614</v>
      </c>
      <c r="P99" s="8">
        <v>116.10128887446874</v>
      </c>
      <c r="Q99" s="8">
        <v>88.83216684250894</v>
      </c>
      <c r="R99" s="8">
        <v>73.021511556271321</v>
      </c>
      <c r="T99" s="21" t="s">
        <v>158</v>
      </c>
      <c r="U99" s="7">
        <v>196.81914602473614</v>
      </c>
      <c r="V99" s="21" t="s">
        <v>431</v>
      </c>
      <c r="W99" s="8">
        <v>116.10128887446874</v>
      </c>
      <c r="X99" s="21" t="s">
        <v>432</v>
      </c>
      <c r="Y99" s="8">
        <v>88.83216684250894</v>
      </c>
      <c r="Z99" s="21" t="s">
        <v>433</v>
      </c>
      <c r="AA99" s="8">
        <v>73.021511556271321</v>
      </c>
    </row>
    <row r="100" spans="4:27" x14ac:dyDescent="0.25">
      <c r="D100" s="5">
        <v>88</v>
      </c>
      <c r="E100" s="6">
        <v>2.9</v>
      </c>
      <c r="F100" s="7">
        <v>201.00828058593962</v>
      </c>
      <c r="G100" s="8">
        <v>118.57240985861924</v>
      </c>
      <c r="H100" s="8">
        <v>90.72288686534543</v>
      </c>
      <c r="I100" s="8">
        <v>74.575714711554042</v>
      </c>
      <c r="K100" s="13">
        <v>90</v>
      </c>
      <c r="L100" s="14">
        <v>2.9</v>
      </c>
      <c r="N100" s="5">
        <v>87</v>
      </c>
      <c r="O100" s="7">
        <v>198.91372200300319</v>
      </c>
      <c r="P100" s="8">
        <v>117.336854497194</v>
      </c>
      <c r="Q100" s="8">
        <v>89.77753077952319</v>
      </c>
      <c r="R100" s="8">
        <v>73.79861636081759</v>
      </c>
      <c r="T100" s="21" t="s">
        <v>159</v>
      </c>
      <c r="U100" s="7">
        <v>198.91372200300319</v>
      </c>
      <c r="V100" s="21" t="s">
        <v>434</v>
      </c>
      <c r="W100" s="8">
        <v>117.336854497194</v>
      </c>
      <c r="X100" s="21" t="s">
        <v>435</v>
      </c>
      <c r="Y100" s="8">
        <v>89.77753077952319</v>
      </c>
      <c r="Z100" s="21" t="s">
        <v>436</v>
      </c>
      <c r="AA100" s="8">
        <v>73.79861636081759</v>
      </c>
    </row>
    <row r="101" spans="4:27" x14ac:dyDescent="0.25">
      <c r="D101" s="5">
        <v>89</v>
      </c>
      <c r="E101" s="6">
        <v>2.9</v>
      </c>
      <c r="F101" s="7">
        <v>203.10282254765457</v>
      </c>
      <c r="G101" s="8">
        <v>119.80795541538231</v>
      </c>
      <c r="H101" s="8">
        <v>91.668235449361305</v>
      </c>
      <c r="I101" s="8">
        <v>75.35280689568151</v>
      </c>
      <c r="K101" s="11">
        <v>91</v>
      </c>
      <c r="L101" s="12">
        <v>2.91</v>
      </c>
      <c r="N101" s="5">
        <v>88</v>
      </c>
      <c r="O101" s="7">
        <v>201.00828058593962</v>
      </c>
      <c r="P101" s="8">
        <v>118.57240985861924</v>
      </c>
      <c r="Q101" s="8">
        <v>90.72288686534543</v>
      </c>
      <c r="R101" s="8">
        <v>74.575714711554042</v>
      </c>
      <c r="T101" s="21" t="s">
        <v>160</v>
      </c>
      <c r="U101" s="7">
        <v>201.00828058593962</v>
      </c>
      <c r="V101" s="21" t="s">
        <v>437</v>
      </c>
      <c r="W101" s="8">
        <v>118.57240985861924</v>
      </c>
      <c r="X101" s="21" t="s">
        <v>438</v>
      </c>
      <c r="Y101" s="8">
        <v>90.72288686534543</v>
      </c>
      <c r="Z101" s="21" t="s">
        <v>439</v>
      </c>
      <c r="AA101" s="8">
        <v>74.575714711554042</v>
      </c>
    </row>
    <row r="102" spans="4:27" x14ac:dyDescent="0.25">
      <c r="D102" s="5">
        <v>90</v>
      </c>
      <c r="E102" s="6">
        <v>2.9</v>
      </c>
      <c r="F102" s="7">
        <v>205.19734861970628</v>
      </c>
      <c r="G102" s="8">
        <v>121.04349159902074</v>
      </c>
      <c r="H102" s="8">
        <v>92.613576861751611</v>
      </c>
      <c r="I102" s="8">
        <v>76.129893184614048</v>
      </c>
      <c r="K102" s="13">
        <v>92</v>
      </c>
      <c r="L102" s="14">
        <v>2.91</v>
      </c>
      <c r="N102" s="5">
        <v>89</v>
      </c>
      <c r="O102" s="7">
        <v>203.10282254765457</v>
      </c>
      <c r="P102" s="8">
        <v>119.80795541538231</v>
      </c>
      <c r="Q102" s="8">
        <v>91.668235449361305</v>
      </c>
      <c r="R102" s="8">
        <v>75.35280689568151</v>
      </c>
      <c r="T102" s="21" t="s">
        <v>161</v>
      </c>
      <c r="U102" s="7">
        <v>203.10282254765457</v>
      </c>
      <c r="V102" s="21" t="s">
        <v>440</v>
      </c>
      <c r="W102" s="8">
        <v>119.80795541538231</v>
      </c>
      <c r="X102" s="21" t="s">
        <v>441</v>
      </c>
      <c r="Y102" s="8">
        <v>91.668235449361305</v>
      </c>
      <c r="Z102" s="21" t="s">
        <v>442</v>
      </c>
      <c r="AA102" s="8">
        <v>75.35280689568151</v>
      </c>
    </row>
    <row r="103" spans="4:27" x14ac:dyDescent="0.25">
      <c r="D103" s="5">
        <v>91</v>
      </c>
      <c r="E103" s="6">
        <v>2.91</v>
      </c>
      <c r="F103" s="7">
        <v>207.29185949387445</v>
      </c>
      <c r="G103" s="8">
        <v>122.27901881760728</v>
      </c>
      <c r="H103" s="8">
        <v>93.558911414743619</v>
      </c>
      <c r="I103" s="8">
        <v>76.906973835007634</v>
      </c>
      <c r="K103" s="11">
        <v>93</v>
      </c>
      <c r="L103" s="12">
        <v>2.91</v>
      </c>
      <c r="N103" s="5">
        <v>90</v>
      </c>
      <c r="O103" s="7">
        <v>205.19734861970628</v>
      </c>
      <c r="P103" s="8">
        <v>121.04349159902074</v>
      </c>
      <c r="Q103" s="8">
        <v>92.613576861751611</v>
      </c>
      <c r="R103" s="8">
        <v>76.129893184614048</v>
      </c>
      <c r="T103" s="21" t="s">
        <v>162</v>
      </c>
      <c r="U103" s="7">
        <v>205.19734861970628</v>
      </c>
      <c r="V103" s="21" t="s">
        <v>443</v>
      </c>
      <c r="W103" s="8">
        <v>121.04349159902074</v>
      </c>
      <c r="X103" s="21" t="s">
        <v>444</v>
      </c>
      <c r="Y103" s="8">
        <v>92.613576861751611</v>
      </c>
      <c r="Z103" s="21" t="s">
        <v>445</v>
      </c>
      <c r="AA103" s="8">
        <v>76.129893184614048</v>
      </c>
    </row>
    <row r="104" spans="4:27" x14ac:dyDescent="0.25">
      <c r="D104" s="5">
        <v>92</v>
      </c>
      <c r="E104" s="6">
        <v>2.91</v>
      </c>
      <c r="F104" s="7">
        <v>209.38635582472796</v>
      </c>
      <c r="G104" s="8">
        <v>123.5145374572643</v>
      </c>
      <c r="H104" s="8">
        <v>94.504239403769731</v>
      </c>
      <c r="I104" s="8">
        <v>77.684049089712587</v>
      </c>
      <c r="K104" s="13">
        <v>94</v>
      </c>
      <c r="L104" s="14">
        <v>2.91</v>
      </c>
      <c r="N104" s="5">
        <v>91</v>
      </c>
      <c r="O104" s="7">
        <v>207.29185949387445</v>
      </c>
      <c r="P104" s="8">
        <v>122.27901881760728</v>
      </c>
      <c r="Q104" s="8">
        <v>93.558911414743619</v>
      </c>
      <c r="R104" s="8">
        <v>76.906973835007634</v>
      </c>
      <c r="T104" s="21" t="s">
        <v>163</v>
      </c>
      <c r="U104" s="7">
        <v>207.29185949387445</v>
      </c>
      <c r="V104" s="21" t="s">
        <v>446</v>
      </c>
      <c r="W104" s="8">
        <v>122.27901881760728</v>
      </c>
      <c r="X104" s="21" t="s">
        <v>447</v>
      </c>
      <c r="Y104" s="8">
        <v>93.558911414743619</v>
      </c>
      <c r="Z104" s="21" t="s">
        <v>448</v>
      </c>
      <c r="AA104" s="8">
        <v>76.906973835007634</v>
      </c>
    </row>
    <row r="105" spans="4:27" x14ac:dyDescent="0.25">
      <c r="D105" s="5">
        <v>93</v>
      </c>
      <c r="E105" s="6">
        <v>2.91</v>
      </c>
      <c r="F105" s="7">
        <v>211.48083823199809</v>
      </c>
      <c r="G105" s="8">
        <v>124.75004788356399</v>
      </c>
      <c r="H105" s="8">
        <v>95.44956110853893</v>
      </c>
      <c r="I105" s="8">
        <v>78.461119178654371</v>
      </c>
      <c r="K105" s="11">
        <v>95</v>
      </c>
      <c r="L105" s="12">
        <v>2.92</v>
      </c>
      <c r="N105" s="5">
        <v>92</v>
      </c>
      <c r="O105" s="7">
        <v>209.38635582472796</v>
      </c>
      <c r="P105" s="8">
        <v>123.5145374572643</v>
      </c>
      <c r="Q105" s="8">
        <v>94.504239403769731</v>
      </c>
      <c r="R105" s="8">
        <v>77.684049089712587</v>
      </c>
      <c r="T105" s="21" t="s">
        <v>164</v>
      </c>
      <c r="U105" s="7">
        <v>209.38635582472796</v>
      </c>
      <c r="V105" s="21" t="s">
        <v>449</v>
      </c>
      <c r="W105" s="8">
        <v>123.5145374572643</v>
      </c>
      <c r="X105" s="21" t="s">
        <v>450</v>
      </c>
      <c r="Y105" s="8">
        <v>94.504239403769731</v>
      </c>
      <c r="Z105" s="21" t="s">
        <v>451</v>
      </c>
      <c r="AA105" s="8">
        <v>77.684049089712587</v>
      </c>
    </row>
    <row r="106" spans="4:27" x14ac:dyDescent="0.25">
      <c r="D106" s="5">
        <v>94</v>
      </c>
      <c r="E106" s="6">
        <v>2.91</v>
      </c>
      <c r="F106" s="7">
        <v>213.57530730277585</v>
      </c>
      <c r="G106" s="8">
        <v>125.98555044282438</v>
      </c>
      <c r="H106" s="8">
        <v>96.394876794028278</v>
      </c>
      <c r="I106" s="8">
        <v>79.238184319648468</v>
      </c>
      <c r="K106" s="13">
        <v>96</v>
      </c>
      <c r="L106" s="14">
        <v>2.92</v>
      </c>
      <c r="N106" s="5">
        <v>93</v>
      </c>
      <c r="O106" s="7">
        <v>211.48083823199809</v>
      </c>
      <c r="P106" s="8">
        <v>124.75004788356399</v>
      </c>
      <c r="Q106" s="8">
        <v>95.44956110853893</v>
      </c>
      <c r="R106" s="8">
        <v>78.461119178654371</v>
      </c>
      <c r="T106" s="21" t="s">
        <v>165</v>
      </c>
      <c r="U106" s="7">
        <v>211.48083823199809</v>
      </c>
      <c r="V106" s="21" t="s">
        <v>452</v>
      </c>
      <c r="W106" s="8">
        <v>124.75004788356399</v>
      </c>
      <c r="X106" s="21" t="s">
        <v>453</v>
      </c>
      <c r="Y106" s="8">
        <v>95.44956110853893</v>
      </c>
      <c r="Z106" s="21" t="s">
        <v>454</v>
      </c>
      <c r="AA106" s="8">
        <v>78.461119178654371</v>
      </c>
    </row>
    <row r="107" spans="4:27" x14ac:dyDescent="0.25">
      <c r="D107" s="5">
        <v>95</v>
      </c>
      <c r="E107" s="6">
        <v>2.92</v>
      </c>
      <c r="F107" s="7">
        <v>215.66976359355621</v>
      </c>
      <c r="G107" s="8">
        <v>127.22104546331531</v>
      </c>
      <c r="H107" s="8">
        <v>97.340186711405721</v>
      </c>
      <c r="I107" s="8">
        <v>80.015244719159099</v>
      </c>
      <c r="K107" s="11">
        <v>97</v>
      </c>
      <c r="L107" s="12">
        <v>2.92</v>
      </c>
      <c r="N107" s="5">
        <v>94</v>
      </c>
      <c r="O107" s="7">
        <v>213.57530730277585</v>
      </c>
      <c r="P107" s="8">
        <v>125.98555044282438</v>
      </c>
      <c r="Q107" s="8">
        <v>96.394876794028278</v>
      </c>
      <c r="R107" s="8">
        <v>79.238184319648468</v>
      </c>
      <c r="T107" s="21" t="s">
        <v>166</v>
      </c>
      <c r="U107" s="7">
        <v>213.57530730277585</v>
      </c>
      <c r="V107" s="21" t="s">
        <v>455</v>
      </c>
      <c r="W107" s="8">
        <v>125.98555044282438</v>
      </c>
      <c r="X107" s="21" t="s">
        <v>456</v>
      </c>
      <c r="Y107" s="8">
        <v>96.394876794028278</v>
      </c>
      <c r="Z107" s="21" t="s">
        <v>457</v>
      </c>
      <c r="AA107" s="8">
        <v>79.238184319648468</v>
      </c>
    </row>
    <row r="108" spans="4:27" x14ac:dyDescent="0.25">
      <c r="D108" s="5">
        <v>96</v>
      </c>
      <c r="E108" s="6">
        <v>2.92</v>
      </c>
      <c r="F108" s="7">
        <v>217.76420763212531</v>
      </c>
      <c r="G108" s="8">
        <v>128.45653325637159</v>
      </c>
      <c r="H108" s="8">
        <v>98.285491098881764</v>
      </c>
      <c r="I108" s="8">
        <v>80.792300572999224</v>
      </c>
      <c r="K108" s="13">
        <v>98</v>
      </c>
      <c r="L108" s="14">
        <v>2.92</v>
      </c>
      <c r="N108" s="5">
        <v>95</v>
      </c>
      <c r="O108" s="7">
        <v>215.66976359355621</v>
      </c>
      <c r="P108" s="8">
        <v>127.22104546331531</v>
      </c>
      <c r="Q108" s="8">
        <v>97.340186711405721</v>
      </c>
      <c r="R108" s="8">
        <v>80.015244719159099</v>
      </c>
      <c r="T108" s="21" t="s">
        <v>167</v>
      </c>
      <c r="U108" s="7">
        <v>215.66976359355621</v>
      </c>
      <c r="V108" s="21" t="s">
        <v>458</v>
      </c>
      <c r="W108" s="8">
        <v>127.22104546331531</v>
      </c>
      <c r="X108" s="21" t="s">
        <v>459</v>
      </c>
      <c r="Y108" s="8">
        <v>97.340186711405721</v>
      </c>
      <c r="Z108" s="21" t="s">
        <v>460</v>
      </c>
      <c r="AA108" s="8">
        <v>80.015244719159099</v>
      </c>
    </row>
    <row r="109" spans="4:27" x14ac:dyDescent="0.25">
      <c r="D109" s="5">
        <v>97</v>
      </c>
      <c r="E109" s="6">
        <v>2.92</v>
      </c>
      <c r="F109" s="7">
        <v>219.85863991932629</v>
      </c>
      <c r="G109" s="8">
        <v>129.69201411743464</v>
      </c>
      <c r="H109" s="8">
        <v>99.230790182506439</v>
      </c>
      <c r="I109" s="8">
        <v>81.569352066985758</v>
      </c>
      <c r="K109" s="11">
        <v>99</v>
      </c>
      <c r="L109" s="12">
        <v>2.92</v>
      </c>
      <c r="N109" s="5">
        <v>96</v>
      </c>
      <c r="O109" s="7">
        <v>217.76420763212531</v>
      </c>
      <c r="P109" s="8">
        <v>128.45653325637159</v>
      </c>
      <c r="Q109" s="8">
        <v>98.285491098881764</v>
      </c>
      <c r="R109" s="8">
        <v>80.792300572999224</v>
      </c>
      <c r="T109" s="21" t="s">
        <v>168</v>
      </c>
      <c r="U109" s="7">
        <v>217.76420763212531</v>
      </c>
      <c r="V109" s="21" t="s">
        <v>461</v>
      </c>
      <c r="W109" s="8">
        <v>128.45653325637159</v>
      </c>
      <c r="X109" s="21" t="s">
        <v>462</v>
      </c>
      <c r="Y109" s="8">
        <v>98.285491098881764</v>
      </c>
      <c r="Z109" s="21" t="s">
        <v>463</v>
      </c>
      <c r="AA109" s="8">
        <v>80.792300572999224</v>
      </c>
    </row>
    <row r="110" spans="4:27" x14ac:dyDescent="0.25">
      <c r="D110" s="5">
        <v>98</v>
      </c>
      <c r="E110" s="6">
        <v>2.92</v>
      </c>
      <c r="F110" s="7">
        <v>221.95306093068339</v>
      </c>
      <c r="G110" s="8">
        <v>130.92748832701059</v>
      </c>
      <c r="H110" s="8">
        <v>100.17608417690242</v>
      </c>
      <c r="I110" s="8">
        <v>82.346399377542056</v>
      </c>
      <c r="K110" s="5">
        <v>100</v>
      </c>
      <c r="L110" s="6">
        <v>2.93</v>
      </c>
      <c r="N110" s="5">
        <v>97</v>
      </c>
      <c r="O110" s="7">
        <v>219.85863991932629</v>
      </c>
      <c r="P110" s="8">
        <v>129.69201411743464</v>
      </c>
      <c r="Q110" s="8">
        <v>99.230790182506439</v>
      </c>
      <c r="R110" s="8">
        <v>81.569352066985758</v>
      </c>
      <c r="T110" s="21" t="s">
        <v>169</v>
      </c>
      <c r="U110" s="7">
        <v>219.85863991932629</v>
      </c>
      <c r="V110" s="21" t="s">
        <v>464</v>
      </c>
      <c r="W110" s="8">
        <v>129.69201411743464</v>
      </c>
      <c r="X110" s="21" t="s">
        <v>465</v>
      </c>
      <c r="Y110" s="8">
        <v>99.230790182506439</v>
      </c>
      <c r="Z110" s="21" t="s">
        <v>466</v>
      </c>
      <c r="AA110" s="8">
        <v>81.569352066985758</v>
      </c>
    </row>
    <row r="111" spans="4:27" x14ac:dyDescent="0.25">
      <c r="D111" s="5">
        <v>99</v>
      </c>
      <c r="E111" s="6">
        <v>2.92</v>
      </c>
      <c r="F111" s="7">
        <v>224.04747111792648</v>
      </c>
      <c r="G111" s="8">
        <v>132.1629561515696</v>
      </c>
      <c r="H111" s="8">
        <v>101.12137328595306</v>
      </c>
      <c r="I111" s="8">
        <v>83.123442672263621</v>
      </c>
      <c r="N111" s="5">
        <v>98</v>
      </c>
      <c r="O111" s="7">
        <v>221.95306093068339</v>
      </c>
      <c r="P111" s="8">
        <v>130.92748832701059</v>
      </c>
      <c r="Q111" s="8">
        <v>100.17608417690242</v>
      </c>
      <c r="R111" s="8">
        <v>82.346399377542056</v>
      </c>
      <c r="T111" s="21" t="s">
        <v>170</v>
      </c>
      <c r="U111" s="7">
        <v>221.95306093068339</v>
      </c>
      <c r="V111" s="21" t="s">
        <v>467</v>
      </c>
      <c r="W111" s="8">
        <v>130.92748832701059</v>
      </c>
      <c r="X111" s="21" t="s">
        <v>468</v>
      </c>
      <c r="Y111" s="8">
        <v>100.17608417690242</v>
      </c>
      <c r="Z111" s="21" t="s">
        <v>469</v>
      </c>
      <c r="AA111" s="8">
        <v>82.346399377542056</v>
      </c>
    </row>
    <row r="112" spans="4:27" x14ac:dyDescent="0.25">
      <c r="D112" s="5">
        <v>100</v>
      </c>
      <c r="E112" s="6">
        <v>2.93</v>
      </c>
      <c r="F112" s="7">
        <v>226.14187091040088</v>
      </c>
      <c r="G112" s="8">
        <v>133.39841784437735</v>
      </c>
      <c r="H112" s="8">
        <v>102.06665770343864</v>
      </c>
      <c r="I112" s="8">
        <v>83.900482110441033</v>
      </c>
      <c r="N112" s="5">
        <v>99</v>
      </c>
      <c r="O112" s="7">
        <v>224.04747111792648</v>
      </c>
      <c r="P112" s="8">
        <v>132.1629561515696</v>
      </c>
      <c r="Q112" s="8">
        <v>101.12137328595306</v>
      </c>
      <c r="R112" s="8">
        <v>83.123442672263621</v>
      </c>
      <c r="T112" s="21" t="s">
        <v>171</v>
      </c>
      <c r="U112" s="7">
        <v>224.04747111792648</v>
      </c>
      <c r="V112" s="21" t="s">
        <v>470</v>
      </c>
      <c r="W112" s="8">
        <v>132.1629561515696</v>
      </c>
      <c r="X112" s="21" t="s">
        <v>471</v>
      </c>
      <c r="Y112" s="8">
        <v>101.12137328595306</v>
      </c>
      <c r="Z112" s="21" t="s">
        <v>472</v>
      </c>
      <c r="AA112" s="8">
        <v>83.123442672263621</v>
      </c>
    </row>
    <row r="113" spans="14:27" x14ac:dyDescent="0.25">
      <c r="N113" s="5">
        <v>100</v>
      </c>
      <c r="O113" s="7">
        <v>226.14187091040088</v>
      </c>
      <c r="P113" s="8">
        <v>133.39841784437735</v>
      </c>
      <c r="Q113" s="8">
        <v>102.06665770343864</v>
      </c>
      <c r="R113" s="8">
        <v>83.900482110441033</v>
      </c>
      <c r="T113" s="21" t="s">
        <v>172</v>
      </c>
      <c r="U113" s="7">
        <v>226.14187091040088</v>
      </c>
      <c r="V113" s="21" t="s">
        <v>473</v>
      </c>
      <c r="W113" s="8">
        <v>133.39841784437735</v>
      </c>
      <c r="X113" s="21" t="s">
        <v>474</v>
      </c>
      <c r="Y113" s="8">
        <v>102.06665770343864</v>
      </c>
      <c r="Z113" s="21" t="s">
        <v>475</v>
      </c>
      <c r="AA113" s="8">
        <v>83.900482110441033</v>
      </c>
    </row>
  </sheetData>
  <mergeCells count="6">
    <mergeCell ref="D9:I9"/>
    <mergeCell ref="D10:D11"/>
    <mergeCell ref="E10:E11"/>
    <mergeCell ref="F10:I10"/>
    <mergeCell ref="N10:R10"/>
    <mergeCell ref="O11:R11"/>
  </mergeCells>
  <phoneticPr fontId="13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DETERMINACIÓN DE LA DEMANDA</vt:lpstr>
      <vt:lpstr>BASE DE DATOS</vt:lpstr>
      <vt:lpstr>'DETERMINACIÓN DE LA DEMANDA'!Área_de_impresión</vt:lpstr>
      <vt:lpstr>FACTOR_DIVERSIDAD</vt:lpstr>
      <vt:lpstr>NÚMERO_USUARIOS</vt:lpstr>
      <vt:lpstr>TIPO_USUARIO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</dc:creator>
  <cp:lastModifiedBy>Office30 Elepcosa</cp:lastModifiedBy>
  <cp:lastPrinted>2021-12-20T17:46:58Z</cp:lastPrinted>
  <dcterms:created xsi:type="dcterms:W3CDTF">2021-11-22T19:14:00Z</dcterms:created>
  <dcterms:modified xsi:type="dcterms:W3CDTF">2025-09-16T14:26:02Z</dcterms:modified>
</cp:coreProperties>
</file>